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amanda.cardoso\Documents\"/>
    </mc:Choice>
  </mc:AlternateContent>
  <xr:revisionPtr revIDLastSave="0" documentId="8_{A55F156E-4EC5-4639-81A2-4ADC506F6721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Planilha6" sheetId="13" state="hidden" r:id="rId1"/>
    <sheet name="Planilha8" sheetId="15" state="hidden" r:id="rId2"/>
    <sheet name="Secomp - Todos os pedidos" sheetId="7" r:id="rId3"/>
    <sheet name="Em andamento - Modalidade" sheetId="19" r:id="rId4"/>
    <sheet name="Em andamento - Localização" sheetId="20" r:id="rId5"/>
    <sheet name="Em andamento - Status" sheetId="21" r:id="rId6"/>
  </sheets>
  <definedNames>
    <definedName name="_xlnm._FilterDatabase" localSheetId="2" hidden="1">'Secomp - Todos os pedidos'!$A$1:$L$92</definedName>
  </definedNames>
  <calcPr calcId="191029"/>
  <pivotCaches>
    <pivotCache cacheId="0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2" i="7" l="1"/>
  <c r="G91" i="7"/>
  <c r="G88" i="7"/>
  <c r="D88" i="7"/>
  <c r="D90" i="7" s="1"/>
  <c r="C88" i="7"/>
  <c r="A90" i="7"/>
  <c r="A88" i="7"/>
  <c r="C92" i="7"/>
  <c r="J35" i="7"/>
  <c r="J28" i="7"/>
  <c r="A92" i="7" l="1"/>
  <c r="C90" i="7"/>
  <c r="J86" i="7"/>
  <c r="J73" i="7" l="1"/>
  <c r="J72" i="7"/>
  <c r="J71" i="7"/>
  <c r="J14" i="7"/>
  <c r="J12" i="7"/>
  <c r="J11" i="7"/>
  <c r="J10" i="7"/>
  <c r="J41" i="7" l="1"/>
  <c r="J34" i="7"/>
  <c r="J33" i="7"/>
  <c r="J27" i="7"/>
  <c r="J65" i="7" l="1"/>
  <c r="J64" i="7"/>
  <c r="J62" i="7"/>
  <c r="J5" i="7"/>
  <c r="J4" i="7"/>
  <c r="J8" i="7"/>
  <c r="J7" i="7"/>
  <c r="J6" i="7"/>
  <c r="J2" i="7"/>
  <c r="J3" i="7"/>
  <c r="J26" i="7" l="1"/>
  <c r="J70" i="7"/>
  <c r="J69" i="7"/>
  <c r="J9" i="7"/>
  <c r="J13" i="7"/>
  <c r="J85" i="7" l="1"/>
  <c r="J84" i="7"/>
  <c r="J83" i="7"/>
  <c r="J82" i="7"/>
  <c r="J81" i="7"/>
  <c r="J61" i="7"/>
  <c r="J60" i="7"/>
  <c r="J40" i="7"/>
  <c r="J39" i="7"/>
  <c r="J38" i="7"/>
  <c r="J24" i="7"/>
  <c r="J23" i="7"/>
</calcChain>
</file>

<file path=xl/sharedStrings.xml><?xml version="1.0" encoding="utf-8"?>
<sst xmlns="http://schemas.openxmlformats.org/spreadsheetml/2006/main" count="1248" uniqueCount="360">
  <si>
    <t>Comprador</t>
  </si>
  <si>
    <t>Pedido nº</t>
  </si>
  <si>
    <t>Processo nº</t>
  </si>
  <si>
    <t>Objeto</t>
  </si>
  <si>
    <t>Requisitante</t>
  </si>
  <si>
    <t>Quantidade de itens</t>
  </si>
  <si>
    <t>Valor total estimado</t>
  </si>
  <si>
    <t>Possível procedimento de compras</t>
  </si>
  <si>
    <t>Desde quando está lá?</t>
  </si>
  <si>
    <t>Status atual do processo</t>
  </si>
  <si>
    <t>Onde o processo se encontra?</t>
  </si>
  <si>
    <t>860001/21</t>
  </si>
  <si>
    <t>25380.000125/2021-76</t>
  </si>
  <si>
    <t>Reagentes</t>
  </si>
  <si>
    <t>FIOCRUZ MS</t>
  </si>
  <si>
    <t>SECOMP</t>
  </si>
  <si>
    <t>Pregão divulgado</t>
  </si>
  <si>
    <t>Pregão SISPP</t>
  </si>
  <si>
    <t>750006/21</t>
  </si>
  <si>
    <t>25030.000106/2021-10</t>
  </si>
  <si>
    <t>Material químico</t>
  </si>
  <si>
    <t>IOC/LPT</t>
  </si>
  <si>
    <t>Adequação da instrução e assinatura da Nota técnica</t>
  </si>
  <si>
    <t>750007/21</t>
  </si>
  <si>
    <t>750009/21</t>
  </si>
  <si>
    <t>180005/21</t>
  </si>
  <si>
    <t>25380.002172/2021-54</t>
  </si>
  <si>
    <t>Equipamentos de laboratório</t>
  </si>
  <si>
    <t>CVSLR</t>
  </si>
  <si>
    <t>SENAM</t>
  </si>
  <si>
    <t>Pesquisa de mercado</t>
  </si>
  <si>
    <t>Pregão SRP</t>
  </si>
  <si>
    <t>180004/21</t>
  </si>
  <si>
    <t>25380.001204/2021-02</t>
  </si>
  <si>
    <t>Conclusão da Nota técnica</t>
  </si>
  <si>
    <t>780014/21</t>
  </si>
  <si>
    <t>25380.001638/2021-02</t>
  </si>
  <si>
    <t xml:space="preserve">Insumos de laboratório </t>
  </si>
  <si>
    <t>VPPIS</t>
  </si>
  <si>
    <t>Atendendo PF</t>
  </si>
  <si>
    <t>Dispensa MP 1047/2021</t>
  </si>
  <si>
    <t>780015/21</t>
  </si>
  <si>
    <t xml:space="preserve">Garantia </t>
  </si>
  <si>
    <t>780016/21</t>
  </si>
  <si>
    <t>Equipamento de laboratório</t>
  </si>
  <si>
    <t>780025/21</t>
  </si>
  <si>
    <t>25380.002099/2021-11</t>
  </si>
  <si>
    <t xml:space="preserve">Mobília de laboratório </t>
  </si>
  <si>
    <t>Emissão de RCO</t>
  </si>
  <si>
    <t>780018/21</t>
  </si>
  <si>
    <t>25380.001760/2021-71</t>
  </si>
  <si>
    <t xml:space="preserve">Equipamento de laboratório </t>
  </si>
  <si>
    <t>Justificativa de preço</t>
  </si>
  <si>
    <t>780017/21</t>
  </si>
  <si>
    <t>Insumos de laboratório</t>
  </si>
  <si>
    <t>800016/21</t>
  </si>
  <si>
    <t>25030.000277/2021-49</t>
  </si>
  <si>
    <t>Servidor  de alta performance</t>
  </si>
  <si>
    <t>COGETIC</t>
  </si>
  <si>
    <t>Autorização COGEPLAN</t>
  </si>
  <si>
    <t>Luciana Nery</t>
  </si>
  <si>
    <t>25380.001772/2021-03</t>
  </si>
  <si>
    <t>FIOCRUZ PIAUÍ</t>
  </si>
  <si>
    <t>SEAC</t>
  </si>
  <si>
    <t>CE</t>
  </si>
  <si>
    <t>25380.001768/2021-37</t>
  </si>
  <si>
    <t>Mesas e gaveteiros</t>
  </si>
  <si>
    <t>PR/VPEIC</t>
  </si>
  <si>
    <t>Helton/José Luiz</t>
  </si>
  <si>
    <t>25030.000125/2021-35</t>
  </si>
  <si>
    <t>Kit de ensaio de detecção de citosonas humanas</t>
  </si>
  <si>
    <t xml:space="preserve">Atendendo a apontamentos </t>
  </si>
  <si>
    <t>25030.000127/2021-36</t>
  </si>
  <si>
    <t xml:space="preserve">Kit de ensaio de detecção de marcadores </t>
  </si>
  <si>
    <t>Carteiras escolares</t>
  </si>
  <si>
    <t>Inexigibilidade</t>
  </si>
  <si>
    <t>250064/21</t>
  </si>
  <si>
    <t>25380.001893/2021-47</t>
  </si>
  <si>
    <t>REGAGENTE COVID</t>
  </si>
  <si>
    <t>SEOPEC</t>
  </si>
  <si>
    <t xml:space="preserve">26/07 -   1 DIA </t>
  </si>
  <si>
    <t>Divulgando dispensa</t>
  </si>
  <si>
    <t>860013/21</t>
  </si>
  <si>
    <t>25380.001097/2021-12</t>
  </si>
  <si>
    <t>FAPEC</t>
  </si>
  <si>
    <t>MS</t>
  </si>
  <si>
    <t>23/07 - 4 DIAS</t>
  </si>
  <si>
    <t>Requisitante respondendo a PF</t>
  </si>
  <si>
    <t>Dispensa - Art. 24, XIII, da Lei 8666/93</t>
  </si>
  <si>
    <t>25380.000871/2021-60</t>
  </si>
  <si>
    <t>AGUA MINERAL</t>
  </si>
  <si>
    <t>SEAM</t>
  </si>
  <si>
    <t xml:space="preserve">26/07 - 1 DIA </t>
  </si>
  <si>
    <t>PREGÃO SRP</t>
  </si>
  <si>
    <t>400061/21</t>
  </si>
  <si>
    <t>25380.001879/2021-43</t>
  </si>
  <si>
    <t>LIBRAS</t>
  </si>
  <si>
    <t>COGEPE</t>
  </si>
  <si>
    <t xml:space="preserve">27/07/2021 -  HOJE </t>
  </si>
  <si>
    <t>Emitindo RCO</t>
  </si>
  <si>
    <t>Daniele</t>
  </si>
  <si>
    <t>900002/21</t>
  </si>
  <si>
    <t>Análise das propostas/requisitante</t>
  </si>
  <si>
    <t>Aparecida (Tida)</t>
  </si>
  <si>
    <t>25380.000502/2021-77</t>
  </si>
  <si>
    <t>Aquisição de Alimentos</t>
  </si>
  <si>
    <t>COGEPE / SEAD       COGEPE / CRECHE</t>
  </si>
  <si>
    <t>Respondendo Procuradoria</t>
  </si>
  <si>
    <t>23580.001383/2021-70</t>
  </si>
  <si>
    <t>Mascáras de tecido</t>
  </si>
  <si>
    <t>COGEPE / SEAD</t>
  </si>
  <si>
    <t>Aguardando resposta de Adesão</t>
  </si>
  <si>
    <t>Adesão a ATA de SRP</t>
  </si>
  <si>
    <t>25380.001687/2021-37</t>
  </si>
  <si>
    <t>Balanças, Centrifugas e outros</t>
  </si>
  <si>
    <t>PR/VPPCB</t>
  </si>
  <si>
    <t>SEANAM / REQUISITANTE</t>
  </si>
  <si>
    <t>Analisando preços</t>
  </si>
  <si>
    <t>25380.001520/2021-76</t>
  </si>
  <si>
    <t>Fotodocumentador, Real-timer e outros</t>
  </si>
  <si>
    <t>SEANAM</t>
  </si>
  <si>
    <t>Realizando correção na RCO a pedida da PF</t>
  </si>
  <si>
    <t>25030.000515/2021-16</t>
  </si>
  <si>
    <t>Centrífuga refrigerada, conjunto de caçapas e adaptadores de tubos</t>
  </si>
  <si>
    <t>IOC/LPT               MERCOSUL COGEAD/AGEPLAN</t>
  </si>
  <si>
    <t>Em pesquisa de preço</t>
  </si>
  <si>
    <t>25380.001805/2021-15</t>
  </si>
  <si>
    <t>Insumos Life/Thermo</t>
  </si>
  <si>
    <t>25380.002090/2021-18</t>
  </si>
  <si>
    <t>QUBIT 4; QUBIT TUBOS DE REAÇÃO; e QUANT IT KIT DE ENSAIO DE DSDNDNA HS</t>
  </si>
  <si>
    <t>PR/VPPIS</t>
  </si>
  <si>
    <t>Realizando pendências</t>
  </si>
  <si>
    <t>25380.002117/2021-64</t>
  </si>
  <si>
    <t>Termociclador</t>
  </si>
  <si>
    <t>Assinando RCO</t>
  </si>
  <si>
    <t>25380.002122/2021-77</t>
  </si>
  <si>
    <t>Sistema automatizado para análise eletroforética de biomoléculas</t>
  </si>
  <si>
    <t>Não se aplica</t>
  </si>
  <si>
    <t>-</t>
  </si>
  <si>
    <t>390013/21</t>
  </si>
  <si>
    <t>25380.001368/2021-21</t>
  </si>
  <si>
    <t>Serviço EBC</t>
  </si>
  <si>
    <t>COGEAD</t>
  </si>
  <si>
    <t>Respondendo à PF/Aguardando documentações da pretensa contratada</t>
  </si>
  <si>
    <t>400049/21</t>
  </si>
  <si>
    <t>25380.001189/2021-94</t>
  </si>
  <si>
    <t>Serviço Terceirização ADM</t>
  </si>
  <si>
    <t>Analisando resposta à PF do Requisitante e elaborando resposta da área de compras</t>
  </si>
  <si>
    <t xml:space="preserve">250026/21 </t>
  </si>
  <si>
    <t>25380.000750/2021-18</t>
  </si>
  <si>
    <t>Serviço Terceirização Copeiragem</t>
  </si>
  <si>
    <t>PRESIDENCIA</t>
  </si>
  <si>
    <t>REQUISITANTE</t>
  </si>
  <si>
    <t>Alteração do TR</t>
  </si>
  <si>
    <t>750005/21</t>
  </si>
  <si>
    <t>25030.000189/2021-47</t>
  </si>
  <si>
    <t>Aquisição Linhagem Celular</t>
  </si>
  <si>
    <t>IOC</t>
  </si>
  <si>
    <t>Providenciando documentação da pretensa contratada</t>
  </si>
  <si>
    <t>800007/21</t>
  </si>
  <si>
    <t>25380.003315/2020-64</t>
  </si>
  <si>
    <t>Licença Uso Software</t>
  </si>
  <si>
    <t xml:space="preserve">750001/21 </t>
  </si>
  <si>
    <t>25030.000074/2021-52</t>
  </si>
  <si>
    <t>Aquisição Termocirculador</t>
  </si>
  <si>
    <t>Paula</t>
  </si>
  <si>
    <t>Total</t>
  </si>
  <si>
    <t xml:space="preserve">390007/21 </t>
  </si>
  <si>
    <t>390008/21</t>
  </si>
  <si>
    <t>25380.000717/2021-98</t>
  </si>
  <si>
    <t>Execução das atividades de apoio logístico, administrativo e gestão financeira, conf PB.</t>
  </si>
  <si>
    <t>VICE-PRESID. DE PESQ. E COL. BIOLOGICAS</t>
  </si>
  <si>
    <t>760005/21</t>
  </si>
  <si>
    <t>750002/21</t>
  </si>
  <si>
    <t>750003/21</t>
  </si>
  <si>
    <t>940015/21</t>
  </si>
  <si>
    <t>940008/21</t>
  </si>
  <si>
    <t>940009/21</t>
  </si>
  <si>
    <t>940010/21</t>
  </si>
  <si>
    <t>750012/21</t>
  </si>
  <si>
    <t>750013/21</t>
  </si>
  <si>
    <t>940011/21</t>
  </si>
  <si>
    <t>940013/21</t>
  </si>
  <si>
    <t>940014/21</t>
  </si>
  <si>
    <t>780024/21</t>
  </si>
  <si>
    <t>780026/21</t>
  </si>
  <si>
    <t>780027/21</t>
  </si>
  <si>
    <t>780028/21</t>
  </si>
  <si>
    <t>780029/21</t>
  </si>
  <si>
    <t>Contagem de Pedido nº</t>
  </si>
  <si>
    <t>Total Geral</t>
  </si>
  <si>
    <t>Rótulos de Linha</t>
  </si>
  <si>
    <t>Contagem de Processo nº</t>
  </si>
  <si>
    <t>250002/21, 250003/21, 250004/21, 250005/21, 250006/21, 250007/21, 250008/21, 250009/21, 250010/21, 400004/21, 400005/21, 400006/21, 400007/21, 400008/21 e 400009/21 (250054/21 e 250055/21) (15 PEDIDOS)</t>
  </si>
  <si>
    <t>400058 / 400071/21</t>
  </si>
  <si>
    <t>250002/21</t>
  </si>
  <si>
    <t>250005/21</t>
  </si>
  <si>
    <t>250006/21</t>
  </si>
  <si>
    <t>250007/21</t>
  </si>
  <si>
    <t>250008/21</t>
  </si>
  <si>
    <t>250009/21</t>
  </si>
  <si>
    <t>250010/21</t>
  </si>
  <si>
    <t>400004/21</t>
  </si>
  <si>
    <t>400005/21</t>
  </si>
  <si>
    <t>400006/21</t>
  </si>
  <si>
    <t>400007/21</t>
  </si>
  <si>
    <t>400008/21</t>
  </si>
  <si>
    <t>400009/21</t>
  </si>
  <si>
    <t>250054/21</t>
  </si>
  <si>
    <t>250055/21</t>
  </si>
  <si>
    <t>Material químico e reagentes</t>
  </si>
  <si>
    <t>Equipamento de laboratório  e Insumos de laboratório</t>
  </si>
  <si>
    <t>400071/21</t>
  </si>
  <si>
    <t>Em dias úteis</t>
  </si>
  <si>
    <t>Data de hoje</t>
  </si>
  <si>
    <t>VPPCB</t>
  </si>
  <si>
    <t>IRP Divulgada</t>
  </si>
  <si>
    <t>750015/21</t>
  </si>
  <si>
    <t>Aquisição de cabine de segurança biológica</t>
  </si>
  <si>
    <t>FINALIZADO</t>
  </si>
  <si>
    <t>860018/21</t>
  </si>
  <si>
    <t>25380.002246/2021-52</t>
  </si>
  <si>
    <t>PRIMERS</t>
  </si>
  <si>
    <t>SEANAM/REQUISITANTE</t>
  </si>
  <si>
    <t>800018/21</t>
  </si>
  <si>
    <t>25383.000171/2021-45</t>
  </si>
  <si>
    <t>Aquisição Material de TI (Servidor)</t>
  </si>
  <si>
    <t>PR/COGETIC</t>
  </si>
  <si>
    <t>970004/21</t>
  </si>
  <si>
    <t>25380.000577/2021-58</t>
  </si>
  <si>
    <t>Aquisição de material permanente</t>
  </si>
  <si>
    <t>PR/CDTS</t>
  </si>
  <si>
    <t>INEXIGIBILIDADE</t>
  </si>
  <si>
    <t>Helton</t>
  </si>
  <si>
    <t>390022/21</t>
  </si>
  <si>
    <t>25380.002231/2021-94</t>
  </si>
  <si>
    <t>Inscrição curso capacitação</t>
  </si>
  <si>
    <t>SGT/COGEAD</t>
  </si>
  <si>
    <t>390023/21</t>
  </si>
  <si>
    <t>25380.002344/2021-90</t>
  </si>
  <si>
    <t>DISPENSA MP 1047/2021</t>
  </si>
  <si>
    <t>Total de pedidos em andamento</t>
  </si>
  <si>
    <t>Total de pedidos finalizados</t>
  </si>
  <si>
    <t>Total de itens em andamento</t>
  </si>
  <si>
    <t>Total de itens finalizados</t>
  </si>
  <si>
    <t>Total de processos finalizados</t>
  </si>
  <si>
    <t>Total de processos em andamento</t>
  </si>
  <si>
    <t xml:space="preserve">Total de pedidos </t>
  </si>
  <si>
    <t xml:space="preserve">Total de itens </t>
  </si>
  <si>
    <t xml:space="preserve">Total de processos </t>
  </si>
  <si>
    <t>Dispensa de Licitação</t>
  </si>
  <si>
    <t>(Vários itens)</t>
  </si>
  <si>
    <r>
      <t xml:space="preserve">Quantidade TOTAL de </t>
    </r>
    <r>
      <rPr>
        <b/>
        <u/>
        <sz val="12"/>
        <color theme="2" tint="-0.89999084444715716"/>
        <rFont val="Calibri"/>
        <family val="2"/>
        <scheme val="minor"/>
      </rPr>
      <t>pedidos</t>
    </r>
    <r>
      <rPr>
        <b/>
        <sz val="12"/>
        <color rgb="FFFF0000"/>
        <rFont val="Calibri"/>
        <family val="2"/>
        <scheme val="minor"/>
      </rPr>
      <t xml:space="preserve"> em andamento por modalidade de compra</t>
    </r>
  </si>
  <si>
    <r>
      <t xml:space="preserve">Quantidade TOTAL de </t>
    </r>
    <r>
      <rPr>
        <b/>
        <u/>
        <sz val="12"/>
        <color theme="2" tint="-0.89999084444715716"/>
        <rFont val="Calibri"/>
        <family val="2"/>
        <scheme val="minor"/>
      </rPr>
      <t>processos</t>
    </r>
    <r>
      <rPr>
        <b/>
        <sz val="12"/>
        <color rgb="FFFF0000"/>
        <rFont val="Calibri"/>
        <family val="2"/>
        <scheme val="minor"/>
      </rPr>
      <t xml:space="preserve"> em andamento por modalidade de compra</t>
    </r>
  </si>
  <si>
    <r>
      <t xml:space="preserve">Quantidade TOTAL de </t>
    </r>
    <r>
      <rPr>
        <b/>
        <u/>
        <sz val="11"/>
        <color theme="1"/>
        <rFont val="Calibri"/>
        <family val="2"/>
        <scheme val="minor"/>
      </rPr>
      <t>pedidos em andamento</t>
    </r>
    <r>
      <rPr>
        <b/>
        <sz val="11"/>
        <color rgb="FFFF0000"/>
        <rFont val="Calibri"/>
        <family val="2"/>
        <scheme val="minor"/>
      </rPr>
      <t xml:space="preserve"> por localização (quantos estão aonde)</t>
    </r>
  </si>
  <si>
    <r>
      <t xml:space="preserve">Quantidade TOTAL de </t>
    </r>
    <r>
      <rPr>
        <b/>
        <u/>
        <sz val="12"/>
        <color theme="1"/>
        <rFont val="Calibri"/>
        <family val="2"/>
        <scheme val="minor"/>
      </rPr>
      <t>processos em andamento</t>
    </r>
    <r>
      <rPr>
        <b/>
        <sz val="12"/>
        <color rgb="FFFF0000"/>
        <rFont val="Calibri"/>
        <family val="2"/>
        <scheme val="minor"/>
      </rPr>
      <t xml:space="preserve"> por localização (quantos estão aonde)</t>
    </r>
  </si>
  <si>
    <r>
      <t xml:space="preserve">Quantidade TOTAL de </t>
    </r>
    <r>
      <rPr>
        <b/>
        <u/>
        <sz val="12"/>
        <color theme="1"/>
        <rFont val="Calibri"/>
        <family val="2"/>
        <scheme val="minor"/>
      </rPr>
      <t>pedidos em andamento</t>
    </r>
    <r>
      <rPr>
        <b/>
        <sz val="12"/>
        <color rgb="FFFF0000"/>
        <rFont val="Calibri"/>
        <family val="2"/>
        <scheme val="minor"/>
      </rPr>
      <t xml:space="preserve"> por Status</t>
    </r>
  </si>
  <si>
    <r>
      <t xml:space="preserve">Quantidade TOTAL de </t>
    </r>
    <r>
      <rPr>
        <b/>
        <u/>
        <sz val="12"/>
        <color theme="1"/>
        <rFont val="Calibri"/>
        <family val="2"/>
        <scheme val="minor"/>
      </rPr>
      <t>processos</t>
    </r>
    <r>
      <rPr>
        <b/>
        <sz val="12"/>
        <color rgb="FFFF0000"/>
        <rFont val="Calibri"/>
        <family val="2"/>
        <scheme val="minor"/>
      </rPr>
      <t xml:space="preserve"> em andamento por Status</t>
    </r>
  </si>
  <si>
    <t>860020/21</t>
  </si>
  <si>
    <t>25030.000125/2021-46</t>
  </si>
  <si>
    <t>KIT DE ENSAIO CITOCINAS</t>
  </si>
  <si>
    <t>Aguardando ajustes documentos Área Req. solicitados pelo SIEX (regularização Invoice)</t>
  </si>
  <si>
    <t>25030.000127/2021-35</t>
  </si>
  <si>
    <t>KIT DE ENSAIO  MARCADORES</t>
  </si>
  <si>
    <t>LPT/IOC</t>
  </si>
  <si>
    <t>250076/21</t>
  </si>
  <si>
    <t>25380.002424/2021-45</t>
  </si>
  <si>
    <t>Assinatura LAG</t>
  </si>
  <si>
    <t>Presidência/AGEPLAN</t>
  </si>
  <si>
    <t xml:space="preserve">José Luiz </t>
  </si>
  <si>
    <t>860017/2021</t>
  </si>
  <si>
    <t>25380.001027/2021-56</t>
  </si>
  <si>
    <t>Bebedouro água, tipo: industrial</t>
  </si>
  <si>
    <t xml:space="preserve">FIOCRUZ MATO GROSSO DO SUL </t>
  </si>
  <si>
    <t>860019/2021</t>
  </si>
  <si>
    <t>25380.002588/2020-91</t>
  </si>
  <si>
    <t>Nobreak Microprocessado On-line Dupla Conversão Senoidal Monofásico 2KVA:</t>
  </si>
  <si>
    <t>25380.002362/2021-71</t>
  </si>
  <si>
    <t>EXECUCAO DAS ATIVIDADES DE APOIO LOGISTICO, ADMINISTRATIVO E GESTAO FINANCEIRA, CONFORME PROJETO BASICO. Impacto da Pandemia de COVID 19 nas Populações do Campo, Floresta e das Águas do Brasil</t>
  </si>
  <si>
    <t>VICE-PRESID. AMB,ATENCAO E PROM. SAUDE</t>
  </si>
  <si>
    <t>25380.002095/2021-32</t>
  </si>
  <si>
    <t>EXECUCAO DAS ATIVIDADES DE APOIO LOGISTICO, ADMINISTRATIVO E GESTAO FINANCEIRA, CONFORME PROJETO BASICO. Curso “Saúde Comunitária: Uma Construção de Todos” – edição de 2021</t>
  </si>
  <si>
    <t>390024/2021</t>
  </si>
  <si>
    <t>COGEAF/SEAM</t>
  </si>
  <si>
    <t>390025/21</t>
  </si>
  <si>
    <t>25380.002572/2021-60</t>
  </si>
  <si>
    <t>EMERGENCIAL - ÁGUA MINERAL</t>
  </si>
  <si>
    <t>250074/21</t>
  </si>
  <si>
    <t>25380.002544/2021-42</t>
  </si>
  <si>
    <t>ALMOXARIFADO VIRTUAL</t>
  </si>
  <si>
    <t>PRESIDÊNCIA</t>
  </si>
  <si>
    <t>250075/21</t>
  </si>
  <si>
    <t>25380.002545/2021-97</t>
  </si>
  <si>
    <t>Pregão Marcado: PE nº 25/2021 - 14/09/21 - 09h</t>
  </si>
  <si>
    <t>Gerando RCO</t>
  </si>
  <si>
    <t>PREGÃO MP 1.047/2021</t>
  </si>
  <si>
    <t>25380.002485/2021-11</t>
  </si>
  <si>
    <t>Contratação de serviço especializado em transporte de materiais biológicos e insumos para testagem da COVID-19 ou outras doenças de interesse do Ministério da Saúde</t>
  </si>
  <si>
    <t>780034/21</t>
  </si>
  <si>
    <t>Ingrid</t>
  </si>
  <si>
    <t>Valor total estimado finalizado</t>
  </si>
  <si>
    <t>790002/21</t>
  </si>
  <si>
    <t>790003/21</t>
  </si>
  <si>
    <t>IRP (Participantes)</t>
  </si>
  <si>
    <t>COGEPE - CRECHE</t>
  </si>
  <si>
    <t>Respondendo recurso</t>
  </si>
  <si>
    <t>Pregão marcado</t>
  </si>
  <si>
    <t>25380.001204/2021-02 25380.002172/2021-54 (anexado) 25380.000927/2021-56 (anexado)</t>
  </si>
  <si>
    <t>970006/21</t>
  </si>
  <si>
    <t>CDTS</t>
  </si>
  <si>
    <t>VPGDI</t>
  </si>
  <si>
    <t>Aprovação do Termo de Referência</t>
  </si>
  <si>
    <t>900004/21</t>
  </si>
  <si>
    <t>730181/21</t>
  </si>
  <si>
    <t>ICC</t>
  </si>
  <si>
    <t>Instrução processual</t>
  </si>
  <si>
    <t>390027/21</t>
  </si>
  <si>
    <t>25380.002645/2021-13</t>
  </si>
  <si>
    <t>Contratação banco de preços</t>
  </si>
  <si>
    <t>Em resposta ao recurso para o item 1, a sessão será reaberta dia 16/09 para retorno à fase de habilitação.</t>
  </si>
  <si>
    <t>Pregão Eletrônico 27/2021 agendado para dia 21/09 às 9h</t>
  </si>
  <si>
    <t>Somos participantes da IRP 07/2020 - Central de Compras</t>
  </si>
  <si>
    <t>Em análise de proposta</t>
  </si>
  <si>
    <t>Habilitando pregão</t>
  </si>
  <si>
    <t>Enviou para UCI</t>
  </si>
  <si>
    <t>25380.002375/2021-41</t>
  </si>
  <si>
    <t>Aquisição do equipamento NextSeq™ 2000 Sequencing System. sistema integrado para geração automatizada para atender a  um aumento de demanda para as análises e dar respostas esperadas ao enfrentamento do COVID-19 para a Plataforma de Sequenciamento NGS (Next Generation Sequencing) RPT01J da Rede de Plataforma Tecnológicas Fiocruz</t>
  </si>
  <si>
    <t>PR / VPPCB</t>
  </si>
  <si>
    <t>25380.002556/2021-77</t>
  </si>
  <si>
    <t>PRESTAÇÃO DE SERVIÇO DE APOIO ADMINITRATIVO COM DEDICAÇÃO DE MÃO DE OBRA EXCLUSIVA</t>
  </si>
  <si>
    <t>25380.002270/2021-91</t>
  </si>
  <si>
    <t>Aquisição de Extensão de Arquivo SNWS - servidor de Arquivo "NODE 740XD", com capacidade bruta total de 72TB, capacidade de múlplos streams de áudio/vídeo, portas quádruplas para conexão de rede 1Gbps e porta dupla 10GbE SFP+</t>
  </si>
  <si>
    <t>PR/CS</t>
  </si>
  <si>
    <t>Realizando alterações  no processo</t>
  </si>
  <si>
    <t>Enviado à PF</t>
  </si>
  <si>
    <t>PF</t>
  </si>
  <si>
    <t>940016/21</t>
  </si>
  <si>
    <t>400075/21</t>
  </si>
  <si>
    <t>560003/21</t>
  </si>
  <si>
    <t>Pregão Marcado: PE nº 24/2021 - Em andamento</t>
  </si>
  <si>
    <t>400074/21</t>
  </si>
  <si>
    <t>25380.002568/2021-00</t>
  </si>
  <si>
    <t>Contratação de agente de integração de estágio</t>
  </si>
  <si>
    <t>Pesquisa de preços</t>
  </si>
  <si>
    <t>Aguardando emissão de RCO</t>
  </si>
  <si>
    <t>Aguardando assinatura Despacho de atendimento Parecer PF</t>
  </si>
  <si>
    <t>Para assinatura Termo de Atesto OF</t>
  </si>
  <si>
    <t>Análise processual inicial</t>
  </si>
  <si>
    <t>720002/21</t>
  </si>
  <si>
    <t>25380.001945/2021-85</t>
  </si>
  <si>
    <t>Projeto Fiotec - “Se Esta Rua Fosse Minha: 2º Ano”</t>
  </si>
  <si>
    <t>PR/CCPS</t>
  </si>
  <si>
    <t>Secomp</t>
  </si>
  <si>
    <t>Publicando DOU</t>
  </si>
  <si>
    <t>25380.002434/2021-81</t>
  </si>
  <si>
    <t>Cinta elástica</t>
  </si>
  <si>
    <t>750016/21</t>
  </si>
  <si>
    <t>25380.000472/2021-79</t>
  </si>
  <si>
    <t>Aquisição de linhagens celulares, marca ATCC</t>
  </si>
  <si>
    <t>Instituto Oswaldo Cruz / Laboratório de Pesquisas sobre o Timo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</si>
</sst>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color theme="2" tint="-0.89999084444715716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07">
    <xf numFmtId="0" fontId="0" fillId="0" borderId="0" xfId="0"/>
    <xf numFmtId="44" fontId="1" fillId="2" borderId="1" xfId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pivotButton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4" fontId="3" fillId="0" borderId="0" xfId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4" fontId="10" fillId="4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14" fontId="0" fillId="4" borderId="11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4" fontId="3" fillId="0" borderId="2" xfId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4" fontId="0" fillId="0" borderId="0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4" fontId="3" fillId="3" borderId="1" xfId="1" applyFont="1" applyFill="1" applyBorder="1" applyAlignment="1">
      <alignment horizontal="center" vertical="center" wrapText="1"/>
    </xf>
    <xf numFmtId="14" fontId="0" fillId="3" borderId="11" xfId="0" applyNumberForma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4" fontId="3" fillId="4" borderId="1" xfId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4" fontId="0" fillId="4" borderId="2" xfId="0" applyNumberForma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4" fontId="3" fillId="4" borderId="1" xfId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44" fontId="10" fillId="0" borderId="1" xfId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4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3">
    <cellStyle name="Moeda" xfId="1" builtinId="4"/>
    <cellStyle name="Moeda 2" xfId="2" xr:uid="{00000000-0005-0000-0000-000001000000}"/>
    <cellStyle name="Normal" xfId="0" builtinId="0"/>
  </cellStyles>
  <dxfs count="17"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[Relatório de Pedidos em Andamento Jan a Set.xlsx]Em andamento - Modalidade!Tabela dinâmica17</c:name>
    <c:fmtId val="4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Quantidade total de pedidos em andamento por modalidade</a:t>
            </a:r>
          </a:p>
        </c:rich>
      </c:tx>
      <c:layout>
        <c:manualLayout>
          <c:xMode val="edge"/>
          <c:yMode val="edge"/>
          <c:x val="0.20128915960976576"/>
          <c:y val="0.180051063099401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</c:pivotFmt>
      <c:pivotFmt>
        <c:idx val="1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</c:pivotFmt>
      <c:pivotFmt>
        <c:idx val="14"/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gradFill rotWithShape="1">
            <a:gsLst>
              <a:gs pos="0">
                <a:schemeClr val="accent6">
                  <a:satMod val="103000"/>
                  <a:lumMod val="102000"/>
                  <a:tint val="94000"/>
                </a:schemeClr>
              </a:gs>
              <a:gs pos="50000">
                <a:schemeClr val="accent6">
                  <a:satMod val="110000"/>
                  <a:lumMod val="100000"/>
                  <a:shade val="100000"/>
                </a:schemeClr>
              </a:gs>
              <a:gs pos="100000">
                <a:schemeClr val="accent6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gradFill rotWithShape="1">
            <a:gsLst>
              <a:gs pos="0">
                <a:schemeClr val="accent6">
                  <a:satMod val="103000"/>
                  <a:lumMod val="102000"/>
                  <a:tint val="94000"/>
                </a:schemeClr>
              </a:gs>
              <a:gs pos="50000">
                <a:schemeClr val="accent6">
                  <a:satMod val="110000"/>
                  <a:lumMod val="100000"/>
                  <a:shade val="100000"/>
                </a:schemeClr>
              </a:gs>
              <a:gs pos="100000">
                <a:schemeClr val="accent6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'Em andamento - Modalidade'!$B$3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'Em andamento - Modalidade'!$A$4:$A$12</c:f>
              <c:strCache>
                <c:ptCount val="8"/>
                <c:pt idx="0">
                  <c:v>Dispensa MP 1047/2021</c:v>
                </c:pt>
                <c:pt idx="1">
                  <c:v>Inexigibilidade</c:v>
                </c:pt>
                <c:pt idx="2">
                  <c:v>Pregão SISPP</c:v>
                </c:pt>
                <c:pt idx="3">
                  <c:v>Pregão SRP</c:v>
                </c:pt>
                <c:pt idx="4">
                  <c:v>Dispensa de Licitação</c:v>
                </c:pt>
                <c:pt idx="5">
                  <c:v>CE</c:v>
                </c:pt>
                <c:pt idx="6">
                  <c:v>PREGÃO MP 1.047/2021</c:v>
                </c:pt>
                <c:pt idx="7">
                  <c:v>IRP (Participantes)</c:v>
                </c:pt>
              </c:strCache>
            </c:strRef>
          </c:cat>
          <c:val>
            <c:numRef>
              <c:f>'Em andamento - Modalidade'!$B$4:$B$12</c:f>
              <c:numCache>
                <c:formatCode>General</c:formatCode>
                <c:ptCount val="8"/>
                <c:pt idx="0">
                  <c:v>2</c:v>
                </c:pt>
                <c:pt idx="1">
                  <c:v>12</c:v>
                </c:pt>
                <c:pt idx="2">
                  <c:v>9</c:v>
                </c:pt>
                <c:pt idx="3">
                  <c:v>9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C9-4B4E-A80D-05862A716A8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51026847"/>
        <c:axId val="1051025599"/>
      </c:barChart>
      <c:catAx>
        <c:axId val="10510268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51025599"/>
        <c:crosses val="autoZero"/>
        <c:auto val="1"/>
        <c:lblAlgn val="ctr"/>
        <c:lblOffset val="100"/>
        <c:noMultiLvlLbl val="0"/>
      </c:catAx>
      <c:valAx>
        <c:axId val="1051025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510268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[Relatório de Pedidos em Andamento Jan a Set.xlsx]Em andamento - Modalidade!Tabela dinâmica18</c:name>
    <c:fmtId val="1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Quantidade total de processos em andamento por modalidade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'Em andamento - Modalidade'!$E$3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'Em andamento - Modalidade'!$D$4:$D$12</c:f>
              <c:strCache>
                <c:ptCount val="8"/>
                <c:pt idx="0">
                  <c:v>Dispensa MP 1047/2021</c:v>
                </c:pt>
                <c:pt idx="1">
                  <c:v>Inexigibilidade</c:v>
                </c:pt>
                <c:pt idx="2">
                  <c:v>Pregão SISPP</c:v>
                </c:pt>
                <c:pt idx="3">
                  <c:v>Pregão SRP</c:v>
                </c:pt>
                <c:pt idx="4">
                  <c:v>Dispensa de Licitação</c:v>
                </c:pt>
                <c:pt idx="5">
                  <c:v>CE</c:v>
                </c:pt>
                <c:pt idx="6">
                  <c:v>PREGÃO MP 1.047/2021</c:v>
                </c:pt>
                <c:pt idx="7">
                  <c:v>IRP (Participantes)</c:v>
                </c:pt>
              </c:strCache>
            </c:strRef>
          </c:cat>
          <c:val>
            <c:numRef>
              <c:f>'Em andamento - Modalidade'!$E$4:$E$12</c:f>
              <c:numCache>
                <c:formatCode>General</c:formatCode>
                <c:ptCount val="8"/>
                <c:pt idx="0">
                  <c:v>2</c:v>
                </c:pt>
                <c:pt idx="1">
                  <c:v>11</c:v>
                </c:pt>
                <c:pt idx="2">
                  <c:v>6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59-4B01-9DCB-D93DAC4603A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850561679"/>
        <c:axId val="850562095"/>
      </c:barChart>
      <c:catAx>
        <c:axId val="850561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50562095"/>
        <c:crosses val="autoZero"/>
        <c:auto val="1"/>
        <c:lblAlgn val="ctr"/>
        <c:lblOffset val="100"/>
        <c:noMultiLvlLbl val="0"/>
      </c:catAx>
      <c:valAx>
        <c:axId val="850562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50561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811713199801134"/>
          <c:y val="0.57609868766404204"/>
          <c:w val="0.12188286800198855"/>
          <c:h val="7.83338582677165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[Relatório de Pedidos em Andamento Jan a Set.xlsx]Em andamento - Localização!Tabela dinâmica23</c:name>
    <c:fmtId val="38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Quantidade TOTAL de pedidos em andamento por localização (quantos estão aonde)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</c:pivotFmt>
      <c:pivotFmt>
        <c:idx val="1"/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6">
                  <a:satMod val="103000"/>
                  <a:lumMod val="102000"/>
                  <a:tint val="94000"/>
                </a:schemeClr>
              </a:gs>
              <a:gs pos="50000">
                <a:schemeClr val="accent6">
                  <a:satMod val="110000"/>
                  <a:lumMod val="100000"/>
                  <a:shade val="100000"/>
                </a:schemeClr>
              </a:gs>
              <a:gs pos="100000">
                <a:schemeClr val="accent6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'Em andamento - Localização'!$B$3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'Em andamento - Localização'!$A$4:$A$13</c:f>
              <c:strCache>
                <c:ptCount val="9"/>
                <c:pt idx="0">
                  <c:v>REQUISITANTE</c:v>
                </c:pt>
                <c:pt idx="1">
                  <c:v>SEANAM</c:v>
                </c:pt>
                <c:pt idx="2">
                  <c:v>SECOMP</c:v>
                </c:pt>
                <c:pt idx="3">
                  <c:v>SEOPEC</c:v>
                </c:pt>
                <c:pt idx="4">
                  <c:v>SEANAM/REQUISITANTE</c:v>
                </c:pt>
                <c:pt idx="5">
                  <c:v>VPGDI</c:v>
                </c:pt>
                <c:pt idx="6">
                  <c:v>VPPCB</c:v>
                </c:pt>
                <c:pt idx="7">
                  <c:v>SEAC</c:v>
                </c:pt>
                <c:pt idx="8">
                  <c:v>PF</c:v>
                </c:pt>
              </c:strCache>
            </c:strRef>
          </c:cat>
          <c:val>
            <c:numRef>
              <c:f>'Em andamento - Localização'!$B$4:$B$13</c:f>
              <c:numCache>
                <c:formatCode>General</c:formatCode>
                <c:ptCount val="9"/>
                <c:pt idx="0">
                  <c:v>12</c:v>
                </c:pt>
                <c:pt idx="1">
                  <c:v>7</c:v>
                </c:pt>
                <c:pt idx="2">
                  <c:v>13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BE-4D5B-9EB9-AC5F52FE645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536079072"/>
        <c:axId val="1536076576"/>
      </c:barChart>
      <c:catAx>
        <c:axId val="153607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36076576"/>
        <c:crosses val="autoZero"/>
        <c:auto val="1"/>
        <c:lblAlgn val="ctr"/>
        <c:lblOffset val="100"/>
        <c:noMultiLvlLbl val="0"/>
      </c:catAx>
      <c:valAx>
        <c:axId val="1536076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36079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[Relatório de Pedidos em Andamento Jan a Set.xlsx]Em andamento - Localização!Tabela dinâmica25</c:name>
    <c:fmtId val="2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Quantidade TOTAL de processos em andamento por localização (quantos estão aonde)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'Em andamento - Localização'!$H$3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'Em andamento - Localização'!$G$4:$G$12</c:f>
              <c:strCache>
                <c:ptCount val="8"/>
                <c:pt idx="0">
                  <c:v>REQUISITANTE</c:v>
                </c:pt>
                <c:pt idx="1">
                  <c:v>SEANAM</c:v>
                </c:pt>
                <c:pt idx="2">
                  <c:v>SECOMP</c:v>
                </c:pt>
                <c:pt idx="3">
                  <c:v>SEOPEC</c:v>
                </c:pt>
                <c:pt idx="4">
                  <c:v>SEANAM/REQUISITANTE</c:v>
                </c:pt>
                <c:pt idx="5">
                  <c:v>VPPCB</c:v>
                </c:pt>
                <c:pt idx="6">
                  <c:v>SEAC</c:v>
                </c:pt>
                <c:pt idx="7">
                  <c:v>PF</c:v>
                </c:pt>
              </c:strCache>
            </c:strRef>
          </c:cat>
          <c:val>
            <c:numRef>
              <c:f>'Em andamento - Localização'!$H$4:$H$12</c:f>
              <c:numCache>
                <c:formatCode>General</c:formatCode>
                <c:ptCount val="8"/>
                <c:pt idx="0">
                  <c:v>11</c:v>
                </c:pt>
                <c:pt idx="1">
                  <c:v>6</c:v>
                </c:pt>
                <c:pt idx="2">
                  <c:v>7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7F-4523-AB4A-115044DFB2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713954704"/>
        <c:axId val="1713959696"/>
      </c:barChart>
      <c:catAx>
        <c:axId val="1713954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13959696"/>
        <c:crosses val="autoZero"/>
        <c:auto val="1"/>
        <c:lblAlgn val="ctr"/>
        <c:lblOffset val="100"/>
        <c:noMultiLvlLbl val="0"/>
      </c:catAx>
      <c:valAx>
        <c:axId val="171395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13954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[Relatório de Pedidos em Andamento Jan a Set.xlsx]Em andamento - Status!Tabela dinâmica20</c:name>
    <c:fmtId val="3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pt-BR" sz="1600" b="1" i="0" u="none" strike="noStrike" baseline="0">
                <a:effectLst/>
              </a:rPr>
              <a:t>Quantidade TOTAL de pedidos em andamento por Status</a:t>
            </a:r>
            <a:r>
              <a:rPr lang="pt-BR" sz="1600" b="1" i="0" u="none" strike="noStrike" baseline="0"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</a:rPr>
              <a:t> 	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</c:pivotFmt>
      <c:pivotFmt>
        <c:idx val="1"/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6">
                  <a:satMod val="103000"/>
                  <a:lumMod val="102000"/>
                  <a:tint val="94000"/>
                </a:schemeClr>
              </a:gs>
              <a:gs pos="50000">
                <a:schemeClr val="accent6">
                  <a:satMod val="110000"/>
                  <a:lumMod val="100000"/>
                  <a:shade val="100000"/>
                </a:schemeClr>
              </a:gs>
              <a:gs pos="100000">
                <a:schemeClr val="accent6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'Em andamento - Status'!$B$3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'Em andamento - Status'!$A$4:$A$30</c:f>
              <c:strCache>
                <c:ptCount val="26"/>
                <c:pt idx="0">
                  <c:v>Alteração do TR</c:v>
                </c:pt>
                <c:pt idx="1">
                  <c:v>Providenciando documentação da pretensa contratada</c:v>
                </c:pt>
                <c:pt idx="2">
                  <c:v>IRP Divulgada</c:v>
                </c:pt>
                <c:pt idx="3">
                  <c:v>Aguardando ajustes documentos Área Req. solicitados pelo SIEX (regularização Invoice)</c:v>
                </c:pt>
                <c:pt idx="4">
                  <c:v>Gerando RCO</c:v>
                </c:pt>
                <c:pt idx="5">
                  <c:v>Pregão Marcado: PE nº 25/2021 - 14/09/21 - 09h</c:v>
                </c:pt>
                <c:pt idx="6">
                  <c:v>Respondendo recurso</c:v>
                </c:pt>
                <c:pt idx="7">
                  <c:v>Pregão marcado</c:v>
                </c:pt>
                <c:pt idx="8">
                  <c:v>Aprovação do Termo de Referência</c:v>
                </c:pt>
                <c:pt idx="9">
                  <c:v>Instrução processual</c:v>
                </c:pt>
                <c:pt idx="10">
                  <c:v>Emissão de RCO</c:v>
                </c:pt>
                <c:pt idx="11">
                  <c:v>Aguardando emissão de RCO</c:v>
                </c:pt>
                <c:pt idx="12">
                  <c:v>Aguardando assinatura Despacho de atendimento Parecer PF</c:v>
                </c:pt>
                <c:pt idx="13">
                  <c:v>Para assinatura Termo de Atesto OF</c:v>
                </c:pt>
                <c:pt idx="14">
                  <c:v>Análise processual inicial</c:v>
                </c:pt>
                <c:pt idx="15">
                  <c:v>Publicando DOU</c:v>
                </c:pt>
                <c:pt idx="16">
                  <c:v>Em resposta ao recurso para o item 1, a sessão será reaberta dia 16/09 para retorno à fase de habilitação.</c:v>
                </c:pt>
                <c:pt idx="17">
                  <c:v>Pregão Eletrônico 27/2021 agendado para dia 21/09 às 9h</c:v>
                </c:pt>
                <c:pt idx="18">
                  <c:v>Somos participantes da IRP 07/2020 - Central de Compras</c:v>
                </c:pt>
                <c:pt idx="19">
                  <c:v>Em análise de proposta</c:v>
                </c:pt>
                <c:pt idx="20">
                  <c:v>Habilitando pregão</c:v>
                </c:pt>
                <c:pt idx="21">
                  <c:v>Enviou para UCI</c:v>
                </c:pt>
                <c:pt idx="22">
                  <c:v>Enviado à PF</c:v>
                </c:pt>
                <c:pt idx="23">
                  <c:v>Realizando alterações  no processo</c:v>
                </c:pt>
                <c:pt idx="24">
                  <c:v>Pregão Marcado: PE nº 24/2021 - Em andamento</c:v>
                </c:pt>
                <c:pt idx="25">
                  <c:v>Pesquisa de preços</c:v>
                </c:pt>
              </c:strCache>
            </c:strRef>
          </c:cat>
          <c:val>
            <c:numRef>
              <c:f>'Em andamento - Status'!$B$4:$B$30</c:f>
              <c:numCache>
                <c:formatCode>General</c:formatCod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C7-4E29-B130-726AF8D47A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715083648"/>
        <c:axId val="1715066592"/>
      </c:barChart>
      <c:catAx>
        <c:axId val="1715083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15066592"/>
        <c:crosses val="autoZero"/>
        <c:auto val="1"/>
        <c:lblAlgn val="ctr"/>
        <c:lblOffset val="100"/>
        <c:noMultiLvlLbl val="0"/>
      </c:catAx>
      <c:valAx>
        <c:axId val="1715066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15083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[Relatório de Pedidos em Andamento Jan a Set.xlsx]Em andamento - Status!Tabela dinâmica21</c:name>
    <c:fmtId val="18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pt-BR" sz="1600" b="1" i="0" u="none" strike="noStrike" baseline="0">
                <a:effectLst/>
              </a:rPr>
              <a:t>Quantidade TOTAL de processos em andamento por Status</a:t>
            </a:r>
            <a:r>
              <a:rPr lang="pt-BR" sz="1600" b="1" i="0" u="none" strike="noStrike" baseline="0"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</a:rPr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</c:pivotFmt>
      <c:pivotFmt>
        <c:idx val="1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'Em andamento - Status'!$G$3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'Em andamento - Status'!$F$4:$F$30</c:f>
              <c:strCache>
                <c:ptCount val="26"/>
                <c:pt idx="0">
                  <c:v>Alteração do TR</c:v>
                </c:pt>
                <c:pt idx="1">
                  <c:v>Providenciando documentação da pretensa contratada</c:v>
                </c:pt>
                <c:pt idx="2">
                  <c:v>IRP Divulgada</c:v>
                </c:pt>
                <c:pt idx="3">
                  <c:v>Aguardando ajustes documentos Área Req. solicitados pelo SIEX (regularização Invoice)</c:v>
                </c:pt>
                <c:pt idx="4">
                  <c:v>Gerando RCO</c:v>
                </c:pt>
                <c:pt idx="5">
                  <c:v>Pregão Marcado: PE nº 25/2021 - 14/09/21 - 09h</c:v>
                </c:pt>
                <c:pt idx="6">
                  <c:v>Respondendo recurso</c:v>
                </c:pt>
                <c:pt idx="7">
                  <c:v>Pregão marcado</c:v>
                </c:pt>
                <c:pt idx="8">
                  <c:v>Aprovação do Termo de Referência</c:v>
                </c:pt>
                <c:pt idx="9">
                  <c:v>Instrução processual</c:v>
                </c:pt>
                <c:pt idx="10">
                  <c:v>Emissão de RCO</c:v>
                </c:pt>
                <c:pt idx="11">
                  <c:v>Aguardando emissão de RCO</c:v>
                </c:pt>
                <c:pt idx="12">
                  <c:v>Aguardando assinatura Despacho de atendimento Parecer PF</c:v>
                </c:pt>
                <c:pt idx="13">
                  <c:v>Para assinatura Termo de Atesto OF</c:v>
                </c:pt>
                <c:pt idx="14">
                  <c:v>Análise processual inicial</c:v>
                </c:pt>
                <c:pt idx="15">
                  <c:v>Publicando DOU</c:v>
                </c:pt>
                <c:pt idx="16">
                  <c:v>Em resposta ao recurso para o item 1, a sessão será reaberta dia 16/09 para retorno à fase de habilitação.</c:v>
                </c:pt>
                <c:pt idx="17">
                  <c:v>Pregão Eletrônico 27/2021 agendado para dia 21/09 às 9h</c:v>
                </c:pt>
                <c:pt idx="18">
                  <c:v>Somos participantes da IRP 07/2020 - Central de Compras</c:v>
                </c:pt>
                <c:pt idx="19">
                  <c:v>Em análise de proposta</c:v>
                </c:pt>
                <c:pt idx="20">
                  <c:v>Habilitando pregão</c:v>
                </c:pt>
                <c:pt idx="21">
                  <c:v>Enviou para UCI</c:v>
                </c:pt>
                <c:pt idx="22">
                  <c:v>Enviado à PF</c:v>
                </c:pt>
                <c:pt idx="23">
                  <c:v>Realizando alterações  no processo</c:v>
                </c:pt>
                <c:pt idx="24">
                  <c:v>Pregão Marcado: PE nº 24/2021 - Em andamento</c:v>
                </c:pt>
                <c:pt idx="25">
                  <c:v>Pesquisa de preços</c:v>
                </c:pt>
              </c:strCache>
            </c:strRef>
          </c:cat>
          <c:val>
            <c:numRef>
              <c:f>'Em andamento - Status'!$G$4:$G$30</c:f>
              <c:numCache>
                <c:formatCode>General</c:formatCode>
                <c:ptCount val="26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E2-4235-8B61-31C636177E5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715083232"/>
        <c:axId val="1715067424"/>
      </c:barChart>
      <c:catAx>
        <c:axId val="171508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15067424"/>
        <c:crosses val="autoZero"/>
        <c:auto val="1"/>
        <c:lblAlgn val="ctr"/>
        <c:lblOffset val="100"/>
        <c:noMultiLvlLbl val="0"/>
      </c:catAx>
      <c:valAx>
        <c:axId val="1715067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15083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50799</xdr:rowOff>
    </xdr:from>
    <xdr:to>
      <xdr:col>3</xdr:col>
      <xdr:colOff>428625</xdr:colOff>
      <xdr:row>36</xdr:row>
      <xdr:rowOff>117474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6E17305-E7BC-4D88-9C87-1AA9E85833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1131358</xdr:colOff>
      <xdr:row>17</xdr:row>
      <xdr:rowOff>180551</xdr:rowOff>
    </xdr:from>
    <xdr:to>
      <xdr:col>9</xdr:col>
      <xdr:colOff>10582</xdr:colOff>
      <xdr:row>39</xdr:row>
      <xdr:rowOff>127000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66B83A6-626E-4045-8AD1-F226462E5C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</xdr:colOff>
      <xdr:row>15</xdr:row>
      <xdr:rowOff>161925</xdr:rowOff>
    </xdr:from>
    <xdr:to>
      <xdr:col>4</xdr:col>
      <xdr:colOff>280987</xdr:colOff>
      <xdr:row>30</xdr:row>
      <xdr:rowOff>47625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109537</xdr:colOff>
      <xdr:row>17</xdr:row>
      <xdr:rowOff>95250</xdr:rowOff>
    </xdr:from>
    <xdr:to>
      <xdr:col>9</xdr:col>
      <xdr:colOff>204787</xdr:colOff>
      <xdr:row>31</xdr:row>
      <xdr:rowOff>171450</xdr:rowOff>
    </xdr:to>
    <xdr:graphicFrame macro="">
      <xdr:nvGraphicFramePr>
        <xdr:cNvPr id="6" name="Gráfico 4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114299</xdr:rowOff>
    </xdr:from>
    <xdr:to>
      <xdr:col>2</xdr:col>
      <xdr:colOff>457200</xdr:colOff>
      <xdr:row>66</xdr:row>
      <xdr:rowOff>76200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228600</xdr:colOff>
      <xdr:row>35</xdr:row>
      <xdr:rowOff>28574</xdr:rowOff>
    </xdr:from>
    <xdr:to>
      <xdr:col>6</xdr:col>
      <xdr:colOff>1143000</xdr:colOff>
      <xdr:row>61</xdr:row>
      <xdr:rowOff>180975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rol" refreshedDate="44456.66074097222" createdVersion="7" refreshedVersion="6" minRefreshableVersion="3" recordCount="180" xr:uid="{00000000-000A-0000-FFFF-FFFF01000000}">
  <cacheSource type="worksheet">
    <worksheetSource ref="A1:L1048576" sheet="Secomp - Todos os pedidos"/>
  </cacheSource>
  <cacheFields count="12">
    <cacheField name="Comprador" numFmtId="0">
      <sharedItems containsBlank="1" containsMixedTypes="1" containsNumber="1" containsInteger="1" minValue="41" maxValue="85"/>
    </cacheField>
    <cacheField name="Pedido nº" numFmtId="0">
      <sharedItems containsBlank="1" count="89">
        <s v="860001/21"/>
        <s v="750006/21"/>
        <s v="750007/21"/>
        <s v="750009/21"/>
        <s v="180005/21"/>
        <s v="180004/21"/>
        <s v="860020/21"/>
        <s v="750015/21"/>
        <s v="970006/21"/>
        <s v="900004/21"/>
        <s v="730181/21"/>
        <s v="800016/21"/>
        <s v="390027/21"/>
        <s v="780014/21"/>
        <s v="780015/21"/>
        <s v="780016/21"/>
        <s v="780025/21"/>
        <s v="780018/21"/>
        <s v="780017/21"/>
        <s v="900002/21"/>
        <s v="760005/21"/>
        <s v="750002/21"/>
        <s v="750003/21"/>
        <s v="390022/21"/>
        <s v="390023/21"/>
        <s v="250076/21"/>
        <s v="720002/21"/>
        <s v="860017/2021"/>
        <s v="860019/2021"/>
        <s v="940015/21"/>
        <s v="790002/21"/>
        <s v="790003/21"/>
        <s v="390024/2021"/>
        <s v="750016/21"/>
        <s v="250064/21"/>
        <s v="860013/21"/>
        <s v="390007/21 "/>
        <s v="390008/21"/>
        <s v="400061/21"/>
        <s v="250074/21"/>
        <s v="250075/21"/>
        <s v="860018/21"/>
        <s v="390025/21"/>
        <s v="250002/21"/>
        <s v="250005/21"/>
        <s v="250006/21"/>
        <s v="250007/21"/>
        <s v="250008/21"/>
        <s v="250009/21"/>
        <s v="250010/21"/>
        <s v="400004/21"/>
        <s v="400005/21"/>
        <s v="400006/21"/>
        <s v="400007/21"/>
        <s v="400008/21"/>
        <s v="400009/21"/>
        <s v="250054/21"/>
        <s v="250055/21"/>
        <s v="400071/21"/>
        <s v="940008/21"/>
        <s v="940009/21"/>
        <s v="940010/21"/>
        <s v="750012/21"/>
        <s v="750013/21"/>
        <s v="940011/21"/>
        <s v="940013/21"/>
        <s v="940014/21"/>
        <s v="800018/21"/>
        <s v="970004/21"/>
        <s v="940016/21"/>
        <s v="400075/21"/>
        <s v="560003/21"/>
        <s v="780034/21"/>
        <s v="780024/21"/>
        <s v="780026/21"/>
        <s v="780027/21"/>
        <s v="780028/21"/>
        <s v="780029/21"/>
        <s v="390013/21"/>
        <s v="400049/21"/>
        <s v="250026/21 "/>
        <s v="750005/21"/>
        <s v="800007/21"/>
        <s v="750001/21 "/>
        <s v="400074/21"/>
        <m/>
        <s v="790002/2021" u="1"/>
        <s v="790003/2021" u="1"/>
        <s v="8600020/21" u="1"/>
      </sharedItems>
    </cacheField>
    <cacheField name="Quantidade de itens" numFmtId="0">
      <sharedItems containsBlank="1" containsMixedTypes="1" containsNumber="1" containsInteger="1" minValue="1" maxValue="350"/>
    </cacheField>
    <cacheField name="Processo nº" numFmtId="0">
      <sharedItems containsBlank="1" containsMixedTypes="1" containsNumber="1" containsInteger="1" minValue="9" maxValue="53" count="67">
        <s v="25380.000125/2021-76"/>
        <s v="25030.000106/2021-10"/>
        <m/>
        <s v="25380.001204/2021-02 25380.002172/2021-54 (anexado) 25380.000927/2021-56 (anexado)"/>
        <s v="25030.000277/2021-49"/>
        <s v="25380.002645/2021-13"/>
        <s v="25380.001638/2021-02"/>
        <s v="25380.002099/2021-11"/>
        <s v="25380.001760/2021-71"/>
        <s v="25380.001772/2021-03"/>
        <s v="25380.001768/2021-37"/>
        <s v="25030.000125/2021-46"/>
        <s v="25030.000127/2021-35"/>
        <s v="25380.002231/2021-94"/>
        <s v="25380.002344/2021-90"/>
        <s v="25380.002424/2021-45"/>
        <s v="25380.001945/2021-85"/>
        <s v="25380.001027/2021-56"/>
        <s v="25380.002588/2020-91"/>
        <s v="25380.000717/2021-98"/>
        <s v="25380.002362/2021-71"/>
        <s v="25380.002095/2021-32"/>
        <s v="25380.002434/2021-81"/>
        <s v="25380.000472/2021-79"/>
        <s v="25380.001893/2021-47"/>
        <s v="25380.001097/2021-12"/>
        <s v="25380.000871/2021-60"/>
        <s v="25380.001879/2021-43"/>
        <s v="25380.002544/2021-42"/>
        <s v="25380.002545/2021-97"/>
        <s v="25380.002246/2021-52"/>
        <s v="25380.002572/2021-60"/>
        <s v="25380.000502/2021-77"/>
        <s v="23580.001383/2021-70"/>
        <s v="25380.001687/2021-37"/>
        <s v="25380.001520/2021-76"/>
        <s v="25030.000515/2021-16"/>
        <s v="25380.001805/2021-15"/>
        <s v="25383.000171/2021-45"/>
        <s v="25380.000577/2021-58"/>
        <s v="25380.002375/2021-41"/>
        <s v="25380.002556/2021-77"/>
        <s v="25380.002270/2021-91"/>
        <s v="25380.002485/2021-11"/>
        <s v="25380.002090/2021-18"/>
        <s v="25380.002117/2021-64"/>
        <s v="25380.002122/2021-77"/>
        <s v="25380.001368/2021-21"/>
        <s v="25380.001189/2021-94"/>
        <s v="25380.000750/2021-18"/>
        <s v="25030.000189/2021-47"/>
        <s v="25380.003315/2020-64"/>
        <s v="25030.000074/2021-52"/>
        <s v="25380.002568/2021-00"/>
        <s v="Total de processos "/>
        <n v="53"/>
        <s v="Total de processos em andamento"/>
        <n v="30"/>
        <s v="Total de processos finalizados"/>
        <n v="23"/>
        <n v="38" u="1"/>
        <n v="16" u="1"/>
        <n v="22" u="1"/>
        <n v="9" u="1"/>
        <n v="47" u="1"/>
        <n v="29" u="1"/>
        <n v="31" u="1"/>
      </sharedItems>
    </cacheField>
    <cacheField name="Objeto" numFmtId="0">
      <sharedItems containsBlank="1" longText="1"/>
    </cacheField>
    <cacheField name="Requisitante" numFmtId="0">
      <sharedItems containsBlank="1"/>
    </cacheField>
    <cacheField name="Valor total estimado" numFmtId="0">
      <sharedItems containsBlank="1" containsMixedTypes="1" containsNumber="1" minValue="0" maxValue="255557449.67480001"/>
    </cacheField>
    <cacheField name="Onde o processo se encontra?" numFmtId="0">
      <sharedItems containsBlank="1" containsMixedTypes="1" containsNumber="1" containsInteger="1" minValue="44" maxValue="44" count="12">
        <s v="REQUISITANTE"/>
        <s v="SECOMP"/>
        <s v="SEANAM"/>
        <s v="VPGDI"/>
        <s v="VPPCB"/>
        <s v="SEAC"/>
        <s v="-"/>
        <s v="SEOPEC"/>
        <s v="SEANAM/REQUISITANTE"/>
        <s v="PF"/>
        <m/>
        <n v="44" u="1"/>
      </sharedItems>
    </cacheField>
    <cacheField name="Desde quando está lá?" numFmtId="0">
      <sharedItems containsDate="1" containsBlank="1" containsMixedTypes="1" minDate="2021-03-19T00:00:00" maxDate="2021-09-16T00:00:00"/>
    </cacheField>
    <cacheField name="Em dias úteis" numFmtId="0">
      <sharedItems containsBlank="1" containsMixedTypes="1" containsNumber="1" containsInteger="1" minValue="3" maxValue="131"/>
    </cacheField>
    <cacheField name="Status atual do processo" numFmtId="0">
      <sharedItems containsBlank="1" containsMixedTypes="1" containsNumber="1" containsInteger="1" minValue="44" maxValue="44" count="29">
        <s v="Respondendo recurso"/>
        <s v="Pregão marcado"/>
        <s v="IRP Divulgada"/>
        <s v="Pesquisa de preços"/>
        <s v="Aprovação do Termo de Referência"/>
        <s v="Instrução processual"/>
        <s v="Emissão de RCO"/>
        <s v="FINALIZADO"/>
        <s v="Aguardando ajustes documentos Área Req. solicitados pelo SIEX (regularização Invoice)"/>
        <s v="Aguardando emissão de RCO"/>
        <s v="Aguardando assinatura Despacho de atendimento Parecer PF"/>
        <s v="Para assinatura Termo de Atesto OF"/>
        <s v="Análise processual inicial"/>
        <s v="Publicando DOU"/>
        <s v="Em resposta ao recurso para o item 1, a sessão será reaberta dia 16/09 para retorno à fase de habilitação."/>
        <s v="Pregão Eletrônico 27/2021 agendado para dia 21/09 às 9h"/>
        <s v="Somos participantes da IRP 07/2020 - Central de Compras"/>
        <s v="Em análise de proposta"/>
        <s v="Habilitando pregão"/>
        <s v="Gerando RCO"/>
        <s v="Enviou para UCI"/>
        <s v="Enviado à PF"/>
        <s v="Realizando alterações  no processo"/>
        <s v="Pregão Marcado: PE nº 24/2021 - Em andamento"/>
        <s v="Pregão Marcado: PE nº 25/2021 - 14/09/21 - 09h"/>
        <s v="Providenciando documentação da pretensa contratada"/>
        <s v="Alteração do TR"/>
        <m/>
        <n v="44" u="1"/>
      </sharedItems>
    </cacheField>
    <cacheField name="Possível procedimento de compras" numFmtId="0">
      <sharedItems containsBlank="1" containsMixedTypes="1" containsNumber="1" containsInteger="1" minValue="44" maxValue="44" count="10">
        <s v="Pregão SISPP"/>
        <s v="Pregão SRP"/>
        <s v="Dispensa MP 1047/2021"/>
        <s v="Inexigibilidade"/>
        <s v="Dispensa de Licitação"/>
        <s v="CE"/>
        <s v="IRP (Participantes)"/>
        <s v="PREGÃO MP 1.047/2021"/>
        <m/>
        <n v="44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0">
  <r>
    <s v="Luciana Nery"/>
    <x v="0"/>
    <n v="11"/>
    <x v="0"/>
    <s v="Reagentes"/>
    <s v="FIOCRUZ MS"/>
    <n v="153274.76999999999"/>
    <x v="0"/>
    <d v="2021-09-15T00:00:00"/>
    <n v="3"/>
    <x v="0"/>
    <x v="0"/>
  </r>
  <r>
    <s v="Luciana Nery"/>
    <x v="1"/>
    <n v="14"/>
    <x v="1"/>
    <s v="Material químico e reagentes"/>
    <s v="IOC/LPT"/>
    <n v="95399.86"/>
    <x v="1"/>
    <d v="2021-09-13T00:00:00"/>
    <n v="5"/>
    <x v="1"/>
    <x v="0"/>
  </r>
  <r>
    <s v="Luciana Nery"/>
    <x v="2"/>
    <n v="40"/>
    <x v="2"/>
    <s v="Material químico e reagentes"/>
    <s v="IOC/LPT"/>
    <n v="352860.57"/>
    <x v="1"/>
    <d v="2021-09-13T00:00:00"/>
    <n v="5"/>
    <x v="1"/>
    <x v="0"/>
  </r>
  <r>
    <s v="Luciana Nery"/>
    <x v="3"/>
    <n v="1"/>
    <x v="2"/>
    <s v="Material químico e reagentes"/>
    <s v="IOC/LPT"/>
    <n v="5091.0600000000004"/>
    <x v="1"/>
    <d v="2021-09-13T00:00:00"/>
    <n v="5"/>
    <x v="1"/>
    <x v="0"/>
  </r>
  <r>
    <s v="Luciana Nery"/>
    <x v="4"/>
    <n v="1"/>
    <x v="3"/>
    <s v="Equipamentos de laboratório"/>
    <s v="CVSLR"/>
    <n v="650000"/>
    <x v="2"/>
    <d v="2021-08-13T00:00:00"/>
    <n v="26"/>
    <x v="2"/>
    <x v="1"/>
  </r>
  <r>
    <s v="Luciana Nery"/>
    <x v="5"/>
    <n v="8"/>
    <x v="2"/>
    <s v="Equipamentos de laboratório"/>
    <s v="CVSLR"/>
    <n v="1494437.06"/>
    <x v="1"/>
    <d v="2021-08-13T00:00:00"/>
    <n v="26"/>
    <x v="2"/>
    <x v="1"/>
  </r>
  <r>
    <s v="Luciana Nery"/>
    <x v="6"/>
    <n v="5"/>
    <x v="2"/>
    <s v="Equipamentos de laboratório"/>
    <s v="FIOCRUZ MS"/>
    <n v="349122.2"/>
    <x v="1"/>
    <d v="2021-08-17T00:00:00"/>
    <n v="24"/>
    <x v="2"/>
    <x v="1"/>
  </r>
  <r>
    <s v="Luciana Nery"/>
    <x v="7"/>
    <n v="1"/>
    <x v="2"/>
    <s v="Aquisição de cabine de segurança biológica"/>
    <s v="IOC/LPT"/>
    <s v="-"/>
    <x v="2"/>
    <d v="2021-08-13T00:00:00"/>
    <n v="26"/>
    <x v="3"/>
    <x v="0"/>
  </r>
  <r>
    <s v="Luciana Nery"/>
    <x v="8"/>
    <n v="1"/>
    <x v="2"/>
    <s v="Equipamentos de laboratório"/>
    <s v="CDTS"/>
    <n v="10123.39"/>
    <x v="3"/>
    <d v="2021-09-13T00:00:00"/>
    <n v="5"/>
    <x v="4"/>
    <x v="1"/>
  </r>
  <r>
    <s v="Luciana Nery"/>
    <x v="9"/>
    <n v="1"/>
    <x v="2"/>
    <s v="Equipamentos de laboratório"/>
    <s v="FIOCRUZ PIAUÍ"/>
    <n v="10123.39"/>
    <x v="3"/>
    <d v="2021-09-13T00:00:00"/>
    <n v="5"/>
    <x v="4"/>
    <x v="1"/>
  </r>
  <r>
    <s v="Luciana Nery"/>
    <x v="10"/>
    <n v="7"/>
    <x v="2"/>
    <s v="Equipamentos de laboratório"/>
    <s v="ICC"/>
    <n v="538898.36"/>
    <x v="3"/>
    <d v="2021-09-13T00:00:00"/>
    <n v="5"/>
    <x v="4"/>
    <x v="1"/>
  </r>
  <r>
    <s v="Luciana Nery"/>
    <x v="11"/>
    <n v="1"/>
    <x v="4"/>
    <s v="Servidor  de alta performance"/>
    <s v="COGETIC"/>
    <n v="1485000"/>
    <x v="4"/>
    <d v="2021-08-31T00:00:00"/>
    <n v="14"/>
    <x v="5"/>
    <x v="2"/>
  </r>
  <r>
    <s v="Luciana Nery"/>
    <x v="12"/>
    <n v="1"/>
    <x v="5"/>
    <s v="Contratação banco de preços"/>
    <s v="SEAC"/>
    <n v="26100"/>
    <x v="5"/>
    <d v="2021-09-14T00:00:00"/>
    <n v="4"/>
    <x v="6"/>
    <x v="3"/>
  </r>
  <r>
    <s v="Luciana Nery"/>
    <x v="13"/>
    <n v="3"/>
    <x v="6"/>
    <s v="Equipamento de laboratório"/>
    <s v="VPPIS"/>
    <n v="4376945.74"/>
    <x v="6"/>
    <s v="-"/>
    <s v="-"/>
    <x v="7"/>
    <x v="2"/>
  </r>
  <r>
    <s v="Luciana Nery"/>
    <x v="14"/>
    <n v="1"/>
    <x v="2"/>
    <s v="Equipamento de laboratório"/>
    <s v="VPPIS"/>
    <n v="2205748.2999999998"/>
    <x v="6"/>
    <s v="-"/>
    <s v="-"/>
    <x v="7"/>
    <x v="2"/>
  </r>
  <r>
    <s v="Luciana Nery"/>
    <x v="15"/>
    <n v="1"/>
    <x v="2"/>
    <s v="Equipamento de laboratório"/>
    <s v="VPPIS"/>
    <n v="12272566.550000001"/>
    <x v="6"/>
    <s v="-"/>
    <s v="-"/>
    <x v="7"/>
    <x v="2"/>
  </r>
  <r>
    <s v="Luciana Nery"/>
    <x v="16"/>
    <n v="1"/>
    <x v="7"/>
    <s v="Mobília de laboratório "/>
    <s v="VPPIS"/>
    <n v="137728.5"/>
    <x v="6"/>
    <s v="-"/>
    <s v="-"/>
    <x v="7"/>
    <x v="2"/>
  </r>
  <r>
    <s v="Luciana Nery"/>
    <x v="17"/>
    <n v="3"/>
    <x v="8"/>
    <s v="Equipamento de laboratório  e Insumos de laboratório"/>
    <s v="VPPIS"/>
    <n v="1487278.51"/>
    <x v="6"/>
    <s v="-"/>
    <s v="-"/>
    <x v="7"/>
    <x v="2"/>
  </r>
  <r>
    <s v="Luciana Nery"/>
    <x v="18"/>
    <n v="11"/>
    <x v="2"/>
    <s v="Equipamento de laboratório  e Insumos de laboratório"/>
    <s v="VPPIS"/>
    <n v="937671.92999999993"/>
    <x v="6"/>
    <s v="-"/>
    <s v="-"/>
    <x v="7"/>
    <x v="2"/>
  </r>
  <r>
    <s v="Helton/José Luiz"/>
    <x v="19"/>
    <n v="1"/>
    <x v="9"/>
    <s v="Carteiras escolares"/>
    <s v="FIOCRUZ PIAUÍ"/>
    <n v="14311.1"/>
    <x v="6"/>
    <s v="-"/>
    <s v="-"/>
    <x v="7"/>
    <x v="4"/>
  </r>
  <r>
    <s v="Helton/José Luiz"/>
    <x v="20"/>
    <n v="2"/>
    <x v="10"/>
    <s v="Mesas e gaveteiros"/>
    <s v="PR/VPEIC"/>
    <n v="8800"/>
    <x v="6"/>
    <s v="-"/>
    <s v="-"/>
    <x v="7"/>
    <x v="4"/>
  </r>
  <r>
    <s v="Helton"/>
    <x v="21"/>
    <n v="1"/>
    <x v="11"/>
    <s v="KIT DE ENSAIO CITOCINAS"/>
    <s v="LPT/IOC"/>
    <n v="140980"/>
    <x v="0"/>
    <d v="2021-08-26T00:00:00"/>
    <n v="17"/>
    <x v="8"/>
    <x v="3"/>
  </r>
  <r>
    <s v="Helton"/>
    <x v="22"/>
    <n v="1"/>
    <x v="12"/>
    <s v="KIT DE ENSAIO  MARCADORES"/>
    <s v="LPT/IOC"/>
    <n v="1051704"/>
    <x v="0"/>
    <d v="2021-09-14T00:00:00"/>
    <n v="4"/>
    <x v="9"/>
    <x v="3"/>
  </r>
  <r>
    <s v="Helton"/>
    <x v="23"/>
    <n v="1"/>
    <x v="13"/>
    <s v="Inscrição curso capacitação"/>
    <s v="SGT/COGEAD"/>
    <n v="17500"/>
    <x v="6"/>
    <s v="-"/>
    <s v="-"/>
    <x v="7"/>
    <x v="3"/>
  </r>
  <r>
    <s v="Helton"/>
    <x v="24"/>
    <n v="1"/>
    <x v="14"/>
    <s v="Inscrição curso capacitação"/>
    <s v="SGT/COGEAD"/>
    <n v="18998"/>
    <x v="5"/>
    <d v="2021-09-13T00:00:00"/>
    <n v="5"/>
    <x v="10"/>
    <x v="3"/>
  </r>
  <r>
    <s v="Helton"/>
    <x v="25"/>
    <n v="1"/>
    <x v="15"/>
    <s v="Assinatura LAG"/>
    <s v="Presidência/AGEPLAN"/>
    <n v="3680"/>
    <x v="7"/>
    <d v="2021-09-13T00:00:00"/>
    <n v="5"/>
    <x v="11"/>
    <x v="3"/>
  </r>
  <r>
    <s v="Helton"/>
    <x v="26"/>
    <n v="1"/>
    <x v="16"/>
    <s v="Projeto Fiotec - “Se Esta Rua Fosse Minha: 2º Ano”"/>
    <s v="PR/CCPS"/>
    <n v="100000"/>
    <x v="1"/>
    <d v="2021-09-14T00:00:00"/>
    <n v="4"/>
    <x v="12"/>
    <x v="4"/>
  </r>
  <r>
    <s v="Ingrid"/>
    <x v="27"/>
    <n v="1"/>
    <x v="17"/>
    <s v="Bebedouro água, tipo: industrial"/>
    <s v="FIOCRUZ MATO GROSSO DO SUL "/>
    <n v="2153.4499999999998"/>
    <x v="6"/>
    <s v="-"/>
    <s v="-"/>
    <x v="7"/>
    <x v="5"/>
  </r>
  <r>
    <s v="Ingrid"/>
    <x v="28"/>
    <n v="2"/>
    <x v="18"/>
    <s v="Nobreak Microprocessado On-line Dupla Conversão Senoidal Monofásico 2KVA:"/>
    <s v="FIOCRUZ MATO GROSSO DO SUL "/>
    <n v="8203.0858000000007"/>
    <x v="6"/>
    <s v="-"/>
    <s v="-"/>
    <x v="7"/>
    <x v="5"/>
  </r>
  <r>
    <s v="José Luiz "/>
    <x v="29"/>
    <n v="1"/>
    <x v="19"/>
    <s v="Execução das atividades de apoio logístico, administrativo e gestão financeira, conf PB."/>
    <s v="VPPCB"/>
    <n v="9000835.4900000002"/>
    <x v="6"/>
    <s v="-"/>
    <s v="-"/>
    <x v="7"/>
    <x v="4"/>
  </r>
  <r>
    <s v="José Luiz "/>
    <x v="30"/>
    <n v="1"/>
    <x v="20"/>
    <s v="EXECUCAO DAS ATIVIDADES DE APOIO LOGISTICO, ADMINISTRATIVO E GESTAO FINANCEIRA, CONFORME PROJETO BASICO. Impacto da Pandemia de COVID 19 nas Populações do Campo, Floresta e das Águas do Brasil"/>
    <s v="VICE-PRESID. AMB,ATENCAO E PROM. SAUDE"/>
    <n v="250000"/>
    <x v="6"/>
    <s v="-"/>
    <s v="-"/>
    <x v="7"/>
    <x v="2"/>
  </r>
  <r>
    <s v="José Luiz "/>
    <x v="31"/>
    <n v="1"/>
    <x v="21"/>
    <s v="EXECUCAO DAS ATIVIDADES DE APOIO LOGISTICO, ADMINISTRATIVO E GESTAO FINANCEIRA, CONFORME PROJETO BASICO. Curso “Saúde Comunitária: Uma Construção de Todos” – edição de 2021"/>
    <s v="VICE-PRESID. AMB,ATENCAO E PROM. SAUDE"/>
    <n v="109939.49"/>
    <x v="0"/>
    <d v="2021-08-25T00:00:00"/>
    <n v="18"/>
    <x v="13"/>
    <x v="4"/>
  </r>
  <r>
    <s v="José Luiz "/>
    <x v="32"/>
    <n v="1"/>
    <x v="22"/>
    <s v="Cinta elástica"/>
    <s v="COGEAF/SEAM"/>
    <n v="0"/>
    <x v="2"/>
    <d v="2021-08-27T00:00:00"/>
    <n v="16"/>
    <x v="3"/>
    <x v="5"/>
  </r>
  <r>
    <s v="José Luiz "/>
    <x v="33"/>
    <n v="9"/>
    <x v="23"/>
    <s v="Aquisição de linhagens celulares, marca ATCC"/>
    <s v="Instituto Oswaldo Cruz / Laboratório de Pesquisas sobre o Timo"/>
    <n v="0"/>
    <x v="2"/>
    <d v="2021-09-14T00:00:00"/>
    <n v="4"/>
    <x v="3"/>
    <x v="4"/>
  </r>
  <r>
    <s v="Daniele"/>
    <x v="34"/>
    <n v="1"/>
    <x v="24"/>
    <s v="REGAGENTE COVID"/>
    <s v="VPPIS"/>
    <n v="112496400"/>
    <x v="6"/>
    <s v="-"/>
    <s v="-"/>
    <x v="7"/>
    <x v="2"/>
  </r>
  <r>
    <s v="Daniele"/>
    <x v="35"/>
    <n v="1"/>
    <x v="25"/>
    <s v="FAPEC"/>
    <s v="MS"/>
    <n v="25359.72"/>
    <x v="6"/>
    <s v="-"/>
    <s v="-"/>
    <x v="7"/>
    <x v="4"/>
  </r>
  <r>
    <s v="Daniele"/>
    <x v="36"/>
    <n v="1"/>
    <x v="26"/>
    <s v="AGUA MINERAL"/>
    <s v="SEAM"/>
    <n v="633649.5"/>
    <x v="1"/>
    <d v="2021-08-09T00:00:00"/>
    <n v="30"/>
    <x v="14"/>
    <x v="1"/>
  </r>
  <r>
    <s v="Daniele"/>
    <x v="37"/>
    <n v="1"/>
    <x v="2"/>
    <s v="AGUA MINERAL"/>
    <s v="SEAM"/>
    <m/>
    <x v="1"/>
    <d v="2021-08-09T00:00:00"/>
    <n v="30"/>
    <x v="14"/>
    <x v="1"/>
  </r>
  <r>
    <s v="Daniele"/>
    <x v="38"/>
    <n v="3"/>
    <x v="27"/>
    <s v="LIBRAS"/>
    <s v="COGEPE"/>
    <n v="473640.97"/>
    <x v="1"/>
    <d v="2021-08-30T00:00:00"/>
    <n v="15"/>
    <x v="15"/>
    <x v="1"/>
  </r>
  <r>
    <s v="Daniele"/>
    <x v="39"/>
    <n v="2"/>
    <x v="28"/>
    <s v="ALMOXARIFADO VIRTUAL"/>
    <s v="PRESIDÊNCIA"/>
    <n v="10811997.27"/>
    <x v="1"/>
    <d v="2021-08-26T00:00:00"/>
    <n v="17"/>
    <x v="16"/>
    <x v="6"/>
  </r>
  <r>
    <s v="Daniele"/>
    <x v="40"/>
    <n v="3"/>
    <x v="29"/>
    <s v="ALMOXARIFADO VIRTUAL"/>
    <s v="PRESIDÊNCIA"/>
    <n v="866634.14"/>
    <x v="6"/>
    <s v="-"/>
    <s v="-"/>
    <x v="7"/>
    <x v="6"/>
  </r>
  <r>
    <s v="Daniele"/>
    <x v="41"/>
    <n v="6"/>
    <x v="30"/>
    <s v="PRIMERS"/>
    <s v="MS"/>
    <n v="341.71"/>
    <x v="6"/>
    <s v="-"/>
    <s v="-"/>
    <x v="7"/>
    <x v="5"/>
  </r>
  <r>
    <s v="Daniele"/>
    <x v="42"/>
    <n v="1"/>
    <x v="31"/>
    <s v="EMERGENCIAL - ÁGUA MINERAL"/>
    <s v="SEAM"/>
    <n v="24149"/>
    <x v="6"/>
    <s v="-"/>
    <s v="-"/>
    <x v="7"/>
    <x v="4"/>
  </r>
  <r>
    <s v="Aparecida (Tida)"/>
    <x v="43"/>
    <n v="4"/>
    <x v="32"/>
    <s v="Aquisição de Alimentos"/>
    <s v="PRESIDENCIA"/>
    <n v="381388.18790000002"/>
    <x v="6"/>
    <s v="-"/>
    <s v="-"/>
    <x v="7"/>
    <x v="1"/>
  </r>
  <r>
    <s v="Aparecida (Tida)"/>
    <x v="44"/>
    <n v="3"/>
    <x v="2"/>
    <s v="Aquisição de Alimentos"/>
    <s v="PRESIDENCIA"/>
    <m/>
    <x v="6"/>
    <s v="-"/>
    <s v="-"/>
    <x v="7"/>
    <x v="1"/>
  </r>
  <r>
    <s v="Aparecida (Tida)"/>
    <x v="45"/>
    <n v="7"/>
    <x v="2"/>
    <s v="Aquisição de Alimentos"/>
    <s v="PRESIDENCIA"/>
    <m/>
    <x v="6"/>
    <s v="-"/>
    <s v="-"/>
    <x v="7"/>
    <x v="1"/>
  </r>
  <r>
    <s v="Aparecida (Tida)"/>
    <x v="46"/>
    <n v="21"/>
    <x v="2"/>
    <s v="Aquisição de Alimentos"/>
    <s v="PRESIDENCIA"/>
    <m/>
    <x v="6"/>
    <s v="-"/>
    <s v="-"/>
    <x v="7"/>
    <x v="1"/>
  </r>
  <r>
    <s v="Aparecida (Tida)"/>
    <x v="47"/>
    <n v="6"/>
    <x v="2"/>
    <s v="Aquisição de Alimentos"/>
    <s v="PRESIDENCIA"/>
    <m/>
    <x v="6"/>
    <s v="-"/>
    <s v="-"/>
    <x v="7"/>
    <x v="1"/>
  </r>
  <r>
    <s v="Aparecida (Tida)"/>
    <x v="48"/>
    <n v="10"/>
    <x v="2"/>
    <s v="Aquisição de Alimentos"/>
    <s v="PRESIDENCIA"/>
    <m/>
    <x v="6"/>
    <s v="-"/>
    <s v="-"/>
    <x v="7"/>
    <x v="1"/>
  </r>
  <r>
    <s v="Aparecida (Tida)"/>
    <x v="49"/>
    <n v="4"/>
    <x v="2"/>
    <s v="Aquisição de Alimentos"/>
    <s v="PRESIDENCIA"/>
    <m/>
    <x v="6"/>
    <s v="-"/>
    <s v="-"/>
    <x v="7"/>
    <x v="1"/>
  </r>
  <r>
    <s v="Aparecida (Tida)"/>
    <x v="50"/>
    <n v="1"/>
    <x v="2"/>
    <s v="Aquisição de Alimentos"/>
    <s v="COGEPE - CRECHE"/>
    <m/>
    <x v="6"/>
    <s v="-"/>
    <s v="-"/>
    <x v="7"/>
    <x v="1"/>
  </r>
  <r>
    <s v="Aparecida (Tida)"/>
    <x v="51"/>
    <n v="2"/>
    <x v="2"/>
    <s v="Aquisição de Alimentos"/>
    <s v="COGEPE - CRECHE"/>
    <m/>
    <x v="6"/>
    <s v="-"/>
    <s v="-"/>
    <x v="7"/>
    <x v="1"/>
  </r>
  <r>
    <s v="Aparecida (Tida)"/>
    <x v="52"/>
    <n v="6"/>
    <x v="2"/>
    <s v="Aquisição de Alimentos"/>
    <s v="COGEPE - CRECHE"/>
    <m/>
    <x v="6"/>
    <s v="-"/>
    <s v="-"/>
    <x v="7"/>
    <x v="1"/>
  </r>
  <r>
    <s v="Aparecida (Tida)"/>
    <x v="53"/>
    <n v="15"/>
    <x v="2"/>
    <s v="Aquisição de Alimentos"/>
    <s v="COGEPE - CRECHE"/>
    <m/>
    <x v="6"/>
    <s v="-"/>
    <s v="-"/>
    <x v="7"/>
    <x v="1"/>
  </r>
  <r>
    <s v="Aparecida (Tida)"/>
    <x v="54"/>
    <n v="3"/>
    <x v="2"/>
    <s v="Aquisição de Alimentos"/>
    <s v="COGEPE - CRECHE"/>
    <m/>
    <x v="6"/>
    <s v="-"/>
    <s v="-"/>
    <x v="7"/>
    <x v="1"/>
  </r>
  <r>
    <s v="Aparecida (Tida)"/>
    <x v="55"/>
    <n v="1"/>
    <x v="2"/>
    <s v="Aquisição de Alimentos"/>
    <s v="COGEPE - CRECHE"/>
    <m/>
    <x v="6"/>
    <s v="-"/>
    <s v="-"/>
    <x v="7"/>
    <x v="1"/>
  </r>
  <r>
    <s v="Aparecida (Tida)"/>
    <x v="56"/>
    <n v="5"/>
    <x v="2"/>
    <s v="Aquisição de Alimentos"/>
    <s v="PRESIDENCIA"/>
    <m/>
    <x v="6"/>
    <s v="-"/>
    <s v="-"/>
    <x v="7"/>
    <x v="1"/>
  </r>
  <r>
    <s v="Aparecida (Tida)"/>
    <x v="57"/>
    <n v="9"/>
    <x v="2"/>
    <s v="Aquisição de Alimentos"/>
    <s v="PRESIDENCIA"/>
    <m/>
    <x v="6"/>
    <s v="-"/>
    <s v="-"/>
    <x v="7"/>
    <x v="1"/>
  </r>
  <r>
    <s v="Aparecida (Tida)"/>
    <x v="58"/>
    <n v="1"/>
    <x v="33"/>
    <s v="Mascáras de tecido"/>
    <s v="COGEPE / SEAD"/>
    <n v="8368.5"/>
    <x v="0"/>
    <d v="2021-09-01T00:00:00"/>
    <n v="13"/>
    <x v="17"/>
    <x v="5"/>
  </r>
  <r>
    <s v="Aparecida (Tida)"/>
    <x v="59"/>
    <n v="1"/>
    <x v="34"/>
    <s v="Balanças, Centrifugas e outros"/>
    <s v="PR/VPPCB"/>
    <n v="6923.7674999999999"/>
    <x v="1"/>
    <d v="2021-08-26T00:00:00"/>
    <n v="17"/>
    <x v="18"/>
    <x v="7"/>
  </r>
  <r>
    <s v="Aparecida (Tida)"/>
    <x v="60"/>
    <n v="6"/>
    <x v="2"/>
    <s v="Balanças, Centrifugas e outros"/>
    <s v="PR/VPPCB"/>
    <n v="78813.300099999993"/>
    <x v="1"/>
    <d v="2021-08-26T00:00:00"/>
    <n v="17"/>
    <x v="18"/>
    <x v="7"/>
  </r>
  <r>
    <s v="Aparecida (Tida)"/>
    <x v="61"/>
    <n v="4"/>
    <x v="35"/>
    <s v="Fotodocumentador, Real-timer e outros"/>
    <s v="PR/VPPCB"/>
    <n v="558184.04009999998"/>
    <x v="6"/>
    <s v="-"/>
    <s v="-"/>
    <x v="7"/>
    <x v="3"/>
  </r>
  <r>
    <s v="Aparecida (Tida)"/>
    <x v="62"/>
    <n v="2"/>
    <x v="36"/>
    <s v="Centrífuga refrigerada, conjunto de caçapas e adaptadores de tubos"/>
    <s v="IOC/LPT               MERCOSUL COGEAD/AGEPLAN"/>
    <n v="1761.97"/>
    <x v="8"/>
    <d v="2021-06-18T00:00:00"/>
    <n v="66"/>
    <x v="19"/>
    <x v="3"/>
  </r>
  <r>
    <s v="Aparecida (Tida)"/>
    <x v="63"/>
    <n v="1"/>
    <x v="2"/>
    <s v="Centrífuga refrigerada, conjunto de caçapas e adaptadores de tubos"/>
    <s v="IOC/LPT               MERCOSUL COGEAD/AGEPLAN"/>
    <n v="1374.91"/>
    <x v="0"/>
    <d v="2021-09-01T00:00:00"/>
    <n v="13"/>
    <x v="19"/>
    <x v="3"/>
  </r>
  <r>
    <s v="Aparecida (Tida)"/>
    <x v="64"/>
    <n v="29"/>
    <x v="37"/>
    <s v="Insumos Life/Thermo"/>
    <s v="PR/VPPCB"/>
    <n v="244241.6"/>
    <x v="6"/>
    <s v="-"/>
    <s v="-"/>
    <x v="7"/>
    <x v="2"/>
  </r>
  <r>
    <s v="Aparecida (Tida)"/>
    <x v="65"/>
    <n v="24"/>
    <x v="2"/>
    <s v="Insumos Life/Thermo"/>
    <s v="PR/VPPCB"/>
    <n v="348317.01"/>
    <x v="6"/>
    <s v="-"/>
    <s v="-"/>
    <x v="7"/>
    <x v="2"/>
  </r>
  <r>
    <s v="Aparecida (Tida)"/>
    <x v="66"/>
    <n v="1"/>
    <x v="2"/>
    <s v="Insumos Life/Thermo"/>
    <s v="PR/VPPCB"/>
    <n v="978.25"/>
    <x v="6"/>
    <s v="-"/>
    <s v="-"/>
    <x v="7"/>
    <x v="2"/>
  </r>
  <r>
    <s v="Aparecida (Tida)"/>
    <x v="67"/>
    <n v="1"/>
    <x v="38"/>
    <s v="Aquisição Material de TI (Servidor)"/>
    <s v="PR/COGETIC"/>
    <n v="1433820.9567"/>
    <x v="0"/>
    <d v="2021-09-02T00:00:00"/>
    <n v="12"/>
    <x v="20"/>
    <x v="2"/>
  </r>
  <r>
    <s v="Aparecida (Tida)"/>
    <x v="68"/>
    <n v="3"/>
    <x v="39"/>
    <s v="Aquisição de material permanente"/>
    <s v="PR/CDTS"/>
    <n v="0"/>
    <x v="2"/>
    <d v="2021-09-10T00:00:00"/>
    <n v="6"/>
    <x v="3"/>
    <x v="3"/>
  </r>
  <r>
    <s v="Aparecida (Tida)"/>
    <x v="69"/>
    <n v="1"/>
    <x v="40"/>
    <s v="Aquisição do equipamento NextSeq™ 2000 Sequencing System. sistema integrado para geração automatizada para atender a  um aumento de demanda para as análises e dar respostas esperadas ao enfrentamento do COVID-19 para a Plataforma de Sequenciamento NGS (Next Generation Sequencing) RPT01J da Rede de Plataforma Tecnológicas Fiocruz"/>
    <s v="PR / VPPCB"/>
    <n v="1949820.6"/>
    <x v="9"/>
    <d v="2021-09-08T00:00:00"/>
    <n v="8"/>
    <x v="21"/>
    <x v="3"/>
  </r>
  <r>
    <s v="Aparecida (Tida)"/>
    <x v="70"/>
    <n v="1"/>
    <x v="41"/>
    <s v="PRESTAÇÃO DE SERVIÇO DE APOIO ADMINITRATIVO COM DEDICAÇÃO DE MÃO DE OBRA EXCLUSIVA"/>
    <s v="COGEPE / SEAD"/>
    <n v="0"/>
    <x v="2"/>
    <d v="2021-09-01T00:00:00"/>
    <n v="13"/>
    <x v="3"/>
    <x v="4"/>
  </r>
  <r>
    <s v="Aparecida (Tida)"/>
    <x v="71"/>
    <n v="1"/>
    <x v="42"/>
    <s v="Aquisição de Extensão de Arquivo SNWS - servidor de Arquivo &quot;NODE 740XD&quot;, com capacidade bruta total de 72TB, capacidade de múlplos streams de áudio/vídeo, portas quádruplas para conexão de rede 1Gbps e porta dupla 10GbE SFP+"/>
    <s v="PR/CS"/>
    <n v="0"/>
    <x v="0"/>
    <d v="2021-09-13T00:00:00"/>
    <n v="5"/>
    <x v="22"/>
    <x v="0"/>
  </r>
  <r>
    <s v="Aparecida (Tida)"/>
    <x v="72"/>
    <n v="1"/>
    <x v="43"/>
    <s v="Contratação de serviço especializado em transporte de materiais biológicos e insumos para testagem da COVID-19 ou outras doenças de interesse do Ministério da Saúde"/>
    <s v="PR/VPPIS"/>
    <n v="12562679.216700001"/>
    <x v="6"/>
    <s v="-"/>
    <s v="-"/>
    <x v="7"/>
    <x v="2"/>
  </r>
  <r>
    <s v="Aparecida (Tida)"/>
    <x v="73"/>
    <n v="2"/>
    <x v="44"/>
    <s v="QUBIT 4; QUBIT TUBOS DE REAÇÃO; e QUANT IT KIT DE ENSAIO DE DSDNDNA HS"/>
    <s v="PR/VPPIS"/>
    <n v="720288.89"/>
    <x v="6"/>
    <s v="-"/>
    <s v="-"/>
    <x v="7"/>
    <x v="2"/>
  </r>
  <r>
    <s v="Aparecida (Tida)"/>
    <x v="74"/>
    <n v="1"/>
    <x v="2"/>
    <s v="QUBIT 4; QUBIT TUBOS DE REAÇÃO; e QUANT IT KIT DE ENSAIO DE DSDNDNA HS"/>
    <s v="PR/VPPIS"/>
    <m/>
    <x v="6"/>
    <s v="-"/>
    <s v="-"/>
    <x v="7"/>
    <x v="2"/>
  </r>
  <r>
    <s v="Aparecida (Tida)"/>
    <x v="75"/>
    <n v="1"/>
    <x v="45"/>
    <s v="Termociclador"/>
    <s v="PR/VPPIS"/>
    <n v="656910.93000000005"/>
    <x v="6"/>
    <s v="-"/>
    <s v="-"/>
    <x v="7"/>
    <x v="2"/>
  </r>
  <r>
    <s v="Aparecida (Tida)"/>
    <x v="76"/>
    <n v="2"/>
    <x v="46"/>
    <s v="Sistema automatizado para análise eletroforética de biomoléculas"/>
    <s v="PR/VPPIS"/>
    <n v="5400943.6399999997"/>
    <x v="6"/>
    <s v="-"/>
    <s v="-"/>
    <x v="7"/>
    <x v="2"/>
  </r>
  <r>
    <s v="Aparecida (Tida)"/>
    <x v="77"/>
    <n v="1"/>
    <x v="2"/>
    <s v="Sistema automatizado para análise eletroforética de biomoléculas"/>
    <s v="PR/VPPIS"/>
    <m/>
    <x v="6"/>
    <s v="-"/>
    <s v="-"/>
    <x v="7"/>
    <x v="2"/>
  </r>
  <r>
    <s v="Paula"/>
    <x v="78"/>
    <n v="1"/>
    <x v="47"/>
    <s v="Serviço EBC"/>
    <s v="COGEAD"/>
    <n v="208804.27"/>
    <x v="6"/>
    <s v="-"/>
    <s v="-"/>
    <x v="7"/>
    <x v="3"/>
  </r>
  <r>
    <s v="Paula"/>
    <x v="79"/>
    <n v="1"/>
    <x v="48"/>
    <s v="Serviço Terceirização ADM"/>
    <s v="COGEPE"/>
    <n v="66329664.869999997"/>
    <x v="1"/>
    <d v="2021-08-26T00:00:00"/>
    <n v="17"/>
    <x v="23"/>
    <x v="0"/>
  </r>
  <r>
    <s v="Paula"/>
    <x v="80"/>
    <n v="1"/>
    <x v="49"/>
    <s v="Serviço Terceirização Copeiragem"/>
    <s v="PRESIDENCIA"/>
    <n v="1650032.86"/>
    <x v="0"/>
    <d v="2021-08-26T00:00:00"/>
    <n v="17"/>
    <x v="24"/>
    <x v="0"/>
  </r>
  <r>
    <s v="Paula"/>
    <x v="81"/>
    <n v="7"/>
    <x v="50"/>
    <s v="Aquisição Linhagem Celular"/>
    <s v="IOC"/>
    <n v="91963.19"/>
    <x v="0"/>
    <d v="2021-07-23T00:00:00"/>
    <n v="41"/>
    <x v="25"/>
    <x v="3"/>
  </r>
  <r>
    <s v="Paula"/>
    <x v="82"/>
    <n v="1"/>
    <x v="51"/>
    <s v="Licença Uso Software"/>
    <s v="COGETIC"/>
    <s v="-"/>
    <x v="0"/>
    <d v="2021-03-19T00:00:00"/>
    <n v="131"/>
    <x v="26"/>
    <x v="3"/>
  </r>
  <r>
    <s v="Paula"/>
    <x v="83"/>
    <n v="1"/>
    <x v="52"/>
    <s v="Aquisição Termocirculador"/>
    <s v="IOC"/>
    <n v="274521.59999999998"/>
    <x v="0"/>
    <d v="2021-06-24T00:00:00"/>
    <n v="62"/>
    <x v="25"/>
    <x v="3"/>
  </r>
  <r>
    <s v="Paula"/>
    <x v="84"/>
    <n v="1"/>
    <x v="53"/>
    <s v="Contratação de agente de integração de estágio"/>
    <s v="COGEPE"/>
    <s v="-"/>
    <x v="2"/>
    <d v="2021-09-01T00:00:00"/>
    <n v="13"/>
    <x v="3"/>
    <x v="0"/>
  </r>
  <r>
    <s v="Total de pedidos "/>
    <x v="85"/>
    <s v="Total de itens "/>
    <x v="54"/>
    <m/>
    <m/>
    <s v="Valor total estimado"/>
    <x v="10"/>
    <m/>
    <m/>
    <x v="27"/>
    <x v="8"/>
  </r>
  <r>
    <n v="85"/>
    <x v="85"/>
    <n v="350"/>
    <x v="55"/>
    <m/>
    <m/>
    <n v="255557449.67480001"/>
    <x v="10"/>
    <m/>
    <m/>
    <x v="27"/>
    <x v="8"/>
  </r>
  <r>
    <s v="Total de pedidos em andamento"/>
    <x v="85"/>
    <s v="Total de itens em andamento"/>
    <x v="56"/>
    <m/>
    <m/>
    <m/>
    <x v="10"/>
    <m/>
    <m/>
    <x v="27"/>
    <x v="8"/>
  </r>
  <r>
    <n v="41"/>
    <x v="85"/>
    <n v="145"/>
    <x v="57"/>
    <m/>
    <m/>
    <s v="Valor total estimado finalizado"/>
    <x v="10"/>
    <m/>
    <m/>
    <x v="27"/>
    <x v="8"/>
  </r>
  <r>
    <s v="Total de pedidos finalizados"/>
    <x v="85"/>
    <s v="Total de itens finalizados"/>
    <x v="58"/>
    <m/>
    <m/>
    <n v="165215363.26049995"/>
    <x v="10"/>
    <m/>
    <m/>
    <x v="27"/>
    <x v="8"/>
  </r>
  <r>
    <n v="44"/>
    <x v="85"/>
    <n v="205"/>
    <x v="59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  <r>
    <m/>
    <x v="85"/>
    <m/>
    <x v="2"/>
    <m/>
    <m/>
    <m/>
    <x v="10"/>
    <m/>
    <m/>
    <x v="27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ela dinâmica17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7" indent="0" outline="1" outlineData="1" multipleFieldFilters="0" chartFormat="53">
  <location ref="A3:B12" firstHeaderRow="1" firstDataRow="1" firstDataCol="1" rowPageCount="1" colPageCount="1"/>
  <pivotFields count="12">
    <pivotField showAll="0"/>
    <pivotField axis="axisRow" dataField="1" showAll="0">
      <items count="90">
        <item x="5"/>
        <item x="4"/>
        <item x="43"/>
        <item x="44"/>
        <item x="45"/>
        <item x="46"/>
        <item x="47"/>
        <item x="48"/>
        <item x="49"/>
        <item x="80"/>
        <item x="56"/>
        <item x="57"/>
        <item x="34"/>
        <item x="36"/>
        <item x="37"/>
        <item x="78"/>
        <item x="23"/>
        <item x="24"/>
        <item x="50"/>
        <item x="51"/>
        <item x="52"/>
        <item x="53"/>
        <item x="54"/>
        <item x="55"/>
        <item x="79"/>
        <item x="38"/>
        <item x="58"/>
        <item x="83"/>
        <item x="21"/>
        <item x="22"/>
        <item x="81"/>
        <item x="1"/>
        <item x="2"/>
        <item x="3"/>
        <item x="62"/>
        <item x="63"/>
        <item x="7"/>
        <item x="20"/>
        <item x="13"/>
        <item x="14"/>
        <item x="15"/>
        <item x="18"/>
        <item x="17"/>
        <item x="73"/>
        <item x="16"/>
        <item x="74"/>
        <item x="75"/>
        <item x="76"/>
        <item x="77"/>
        <item x="82"/>
        <item x="11"/>
        <item x="67"/>
        <item x="0"/>
        <item m="1" x="88"/>
        <item x="35"/>
        <item x="41"/>
        <item x="19"/>
        <item x="59"/>
        <item x="60"/>
        <item x="61"/>
        <item x="64"/>
        <item x="65"/>
        <item x="66"/>
        <item x="29"/>
        <item x="68"/>
        <item x="85"/>
        <item x="6"/>
        <item x="25"/>
        <item x="27"/>
        <item x="28"/>
        <item m="1" x="86"/>
        <item m="1" x="87"/>
        <item x="32"/>
        <item x="39"/>
        <item x="40"/>
        <item x="42"/>
        <item x="72"/>
        <item x="30"/>
        <item x="31"/>
        <item x="8"/>
        <item x="9"/>
        <item x="10"/>
        <item x="12"/>
        <item x="26"/>
        <item x="33"/>
        <item x="69"/>
        <item x="70"/>
        <item x="71"/>
        <item x="8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 defaultSubtotal="0"/>
    <pivotField axis="axisPage" multipleItemSelectionAllowed="1" showAll="0">
      <items count="30">
        <item m="1" x="28"/>
        <item x="26"/>
        <item h="1" x="7"/>
        <item x="2"/>
        <item x="25"/>
        <item h="1" x="27"/>
        <item x="8"/>
        <item x="19"/>
        <item x="24"/>
        <item x="0"/>
        <item x="1"/>
        <item x="4"/>
        <item x="5"/>
        <item x="6"/>
        <item x="9"/>
        <item x="10"/>
        <item x="11"/>
        <item x="12"/>
        <item x="13"/>
        <item x="14"/>
        <item x="15"/>
        <item x="16"/>
        <item x="17"/>
        <item x="18"/>
        <item x="20"/>
        <item x="21"/>
        <item x="22"/>
        <item x="23"/>
        <item x="3"/>
        <item t="default"/>
      </items>
    </pivotField>
    <pivotField axis="axisRow" multipleItemSelectionAllowed="1" showAll="0">
      <items count="11">
        <item sd="0" x="2"/>
        <item sd="0" x="3"/>
        <item sd="0" x="0"/>
        <item sd="0" x="1"/>
        <item h="1" x="8"/>
        <item h="1" m="1" x="9"/>
        <item sd="0" x="4"/>
        <item sd="0" x="5"/>
        <item sd="0" x="7"/>
        <item sd="0" x="6"/>
        <item t="default"/>
      </items>
    </pivotField>
  </pivotFields>
  <rowFields count="2">
    <field x="11"/>
    <field x="1"/>
  </rowFields>
  <rowItems count="9">
    <i>
      <x/>
    </i>
    <i>
      <x v="1"/>
    </i>
    <i>
      <x v="2"/>
    </i>
    <i>
      <x v="3"/>
    </i>
    <i>
      <x v="6"/>
    </i>
    <i>
      <x v="7"/>
    </i>
    <i>
      <x v="8"/>
    </i>
    <i>
      <x v="9"/>
    </i>
    <i t="grand">
      <x/>
    </i>
  </rowItems>
  <colItems count="1">
    <i/>
  </colItems>
  <pageFields count="1">
    <pageField fld="10" hier="-1"/>
  </pageFields>
  <dataFields count="1">
    <dataField name="Contagem de Pedido nº" fld="1" subtotal="count" baseField="0" baseItem="0"/>
  </dataFields>
  <chartFormats count="2">
    <chartFormat chart="1" format="1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1" format="16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1000000}" name="Tabela dinâmica18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7" indent="0" outline="1" outlineData="1" multipleFieldFilters="0" chartFormat="26">
  <location ref="D3:E12" firstHeaderRow="1" firstDataRow="1" firstDataCol="1" rowPageCount="1" colPageCount="1"/>
  <pivotFields count="12">
    <pivotField showAll="0"/>
    <pivotField showAll="0"/>
    <pivotField showAll="0"/>
    <pivotField axis="axisRow" dataField="1" showAll="0">
      <items count="68">
        <item m="1" x="63"/>
        <item m="1" x="65"/>
        <item m="1" x="60"/>
        <item x="33"/>
        <item x="52"/>
        <item x="1"/>
        <item x="50"/>
        <item x="4"/>
        <item x="36"/>
        <item x="0"/>
        <item x="32"/>
        <item x="39"/>
        <item x="19"/>
        <item x="49"/>
        <item x="26"/>
        <item x="25"/>
        <item x="48"/>
        <item x="47"/>
        <item x="35"/>
        <item x="6"/>
        <item x="34"/>
        <item x="8"/>
        <item x="10"/>
        <item x="9"/>
        <item x="37"/>
        <item x="27"/>
        <item x="24"/>
        <item x="44"/>
        <item x="7"/>
        <item x="45"/>
        <item x="46"/>
        <item x="13"/>
        <item x="30"/>
        <item x="14"/>
        <item x="51"/>
        <item x="38"/>
        <item x="54"/>
        <item x="56"/>
        <item x="58"/>
        <item x="2"/>
        <item x="11"/>
        <item x="12"/>
        <item x="15"/>
        <item x="17"/>
        <item x="18"/>
        <item x="20"/>
        <item x="21"/>
        <item x="28"/>
        <item x="29"/>
        <item x="31"/>
        <item x="43"/>
        <item m="1" x="64"/>
        <item m="1" x="66"/>
        <item m="1" x="61"/>
        <item x="3"/>
        <item x="5"/>
        <item x="16"/>
        <item x="22"/>
        <item x="23"/>
        <item x="40"/>
        <item x="41"/>
        <item x="42"/>
        <item x="53"/>
        <item x="55"/>
        <item m="1" x="62"/>
        <item x="57"/>
        <item x="59"/>
        <item t="default"/>
      </items>
    </pivotField>
    <pivotField showAll="0"/>
    <pivotField showAll="0"/>
    <pivotField showAll="0"/>
    <pivotField showAll="0"/>
    <pivotField showAll="0"/>
    <pivotField showAll="0" defaultSubtotal="0"/>
    <pivotField axis="axisPage" multipleItemSelectionAllowed="1" showAll="0">
      <items count="30">
        <item m="1" x="28"/>
        <item x="26"/>
        <item h="1" x="7"/>
        <item x="2"/>
        <item x="25"/>
        <item x="27"/>
        <item x="8"/>
        <item x="19"/>
        <item x="24"/>
        <item x="0"/>
        <item x="1"/>
        <item x="4"/>
        <item x="5"/>
        <item x="6"/>
        <item x="9"/>
        <item x="10"/>
        <item x="11"/>
        <item x="12"/>
        <item x="13"/>
        <item x="14"/>
        <item x="15"/>
        <item x="16"/>
        <item x="17"/>
        <item x="18"/>
        <item x="20"/>
        <item x="21"/>
        <item x="22"/>
        <item x="23"/>
        <item x="3"/>
        <item t="default"/>
      </items>
    </pivotField>
    <pivotField axis="axisRow" showAll="0">
      <items count="11">
        <item sd="0" x="2"/>
        <item sd="0" x="3"/>
        <item sd="0" x="0"/>
        <item sd="0" x="1"/>
        <item h="1" x="8"/>
        <item h="1" m="1" x="9"/>
        <item sd="0" x="4"/>
        <item sd="0" x="5"/>
        <item sd="0" x="7"/>
        <item sd="0" x="6"/>
        <item t="default"/>
      </items>
    </pivotField>
  </pivotFields>
  <rowFields count="2">
    <field x="11"/>
    <field x="3"/>
  </rowFields>
  <rowItems count="9">
    <i>
      <x/>
    </i>
    <i>
      <x v="1"/>
    </i>
    <i>
      <x v="2"/>
    </i>
    <i>
      <x v="3"/>
    </i>
    <i>
      <x v="6"/>
    </i>
    <i>
      <x v="7"/>
    </i>
    <i>
      <x v="8"/>
    </i>
    <i>
      <x v="9"/>
    </i>
    <i t="grand">
      <x/>
    </i>
  </rowItems>
  <colItems count="1">
    <i/>
  </colItems>
  <pageFields count="1">
    <pageField fld="10" hier="-1"/>
  </pageFields>
  <dataFields count="1">
    <dataField name="Contagem de Processo nº" fld="3" subtotal="count" baseField="0" baseItem="0"/>
  </dataFields>
  <chartFormats count="7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6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ela dinâmica23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7" indent="0" outline="1" outlineData="1" multipleFieldFilters="0" chartFormat="48">
  <location ref="A3:B13" firstHeaderRow="1" firstDataRow="1" firstDataCol="1" rowPageCount="1" colPageCount="1"/>
  <pivotFields count="12">
    <pivotField showAll="0"/>
    <pivotField axis="axisRow" dataField="1" showAll="0">
      <items count="90">
        <item x="5"/>
        <item x="4"/>
        <item x="43"/>
        <item x="44"/>
        <item x="45"/>
        <item x="46"/>
        <item x="47"/>
        <item x="48"/>
        <item x="49"/>
        <item x="80"/>
        <item x="56"/>
        <item x="57"/>
        <item x="34"/>
        <item x="36"/>
        <item x="37"/>
        <item x="78"/>
        <item x="23"/>
        <item x="24"/>
        <item x="50"/>
        <item x="51"/>
        <item x="52"/>
        <item x="53"/>
        <item x="54"/>
        <item x="55"/>
        <item x="79"/>
        <item x="38"/>
        <item x="58"/>
        <item x="83"/>
        <item x="21"/>
        <item x="22"/>
        <item x="81"/>
        <item x="1"/>
        <item x="2"/>
        <item x="3"/>
        <item x="62"/>
        <item x="63"/>
        <item x="7"/>
        <item x="20"/>
        <item x="13"/>
        <item x="14"/>
        <item x="15"/>
        <item x="18"/>
        <item x="17"/>
        <item x="73"/>
        <item x="16"/>
        <item x="74"/>
        <item x="75"/>
        <item x="76"/>
        <item x="77"/>
        <item x="82"/>
        <item x="11"/>
        <item x="67"/>
        <item x="0"/>
        <item m="1" x="88"/>
        <item x="35"/>
        <item x="41"/>
        <item x="19"/>
        <item x="59"/>
        <item x="60"/>
        <item x="61"/>
        <item x="64"/>
        <item x="65"/>
        <item x="66"/>
        <item x="29"/>
        <item x="68"/>
        <item x="85"/>
        <item x="6"/>
        <item x="25"/>
        <item x="27"/>
        <item x="28"/>
        <item m="1" x="86"/>
        <item m="1" x="87"/>
        <item x="32"/>
        <item x="39"/>
        <item x="40"/>
        <item x="42"/>
        <item x="72"/>
        <item x="30"/>
        <item x="31"/>
        <item x="8"/>
        <item x="9"/>
        <item x="10"/>
        <item x="12"/>
        <item x="26"/>
        <item x="33"/>
        <item x="69"/>
        <item x="70"/>
        <item x="71"/>
        <item x="84"/>
        <item t="default"/>
      </items>
    </pivotField>
    <pivotField showAll="0"/>
    <pivotField showAll="0"/>
    <pivotField showAll="0"/>
    <pivotField showAll="0"/>
    <pivotField showAll="0"/>
    <pivotField axis="axisRow" showAll="0">
      <items count="13">
        <item sd="0" x="0"/>
        <item sd="0" x="2"/>
        <item sd="0" x="1"/>
        <item sd="0" x="7"/>
        <item h="1" x="10"/>
        <item h="1" m="1" x="11"/>
        <item sd="0" x="8"/>
        <item x="6"/>
        <item sd="0" x="3"/>
        <item sd="0" x="4"/>
        <item sd="0" x="5"/>
        <item sd="0" x="9"/>
        <item t="default"/>
      </items>
    </pivotField>
    <pivotField showAll="0"/>
    <pivotField showAll="0" defaultSubtotal="0"/>
    <pivotField axis="axisPage" multipleItemSelectionAllowed="1" showAll="0">
      <items count="30">
        <item m="1" x="28"/>
        <item x="26"/>
        <item h="1" x="7"/>
        <item x="2"/>
        <item x="25"/>
        <item x="27"/>
        <item x="8"/>
        <item x="19"/>
        <item x="24"/>
        <item x="0"/>
        <item x="1"/>
        <item x="4"/>
        <item x="5"/>
        <item x="6"/>
        <item x="9"/>
        <item x="10"/>
        <item x="11"/>
        <item x="12"/>
        <item x="13"/>
        <item x="14"/>
        <item x="15"/>
        <item x="16"/>
        <item x="17"/>
        <item x="18"/>
        <item x="20"/>
        <item x="21"/>
        <item x="22"/>
        <item x="23"/>
        <item x="3"/>
        <item t="default"/>
      </items>
    </pivotField>
    <pivotField showAll="0"/>
  </pivotFields>
  <rowFields count="2">
    <field x="7"/>
    <field x="1"/>
  </rowFields>
  <rowItems count="10">
    <i>
      <x/>
    </i>
    <i>
      <x v="1"/>
    </i>
    <i>
      <x v="2"/>
    </i>
    <i>
      <x v="3"/>
    </i>
    <i>
      <x v="6"/>
    </i>
    <i>
      <x v="8"/>
    </i>
    <i>
      <x v="9"/>
    </i>
    <i>
      <x v="10"/>
    </i>
    <i>
      <x v="11"/>
    </i>
    <i t="grand">
      <x/>
    </i>
  </rowItems>
  <colItems count="1">
    <i/>
  </colItems>
  <pageFields count="1">
    <pageField fld="10" hier="-1"/>
  </pageFields>
  <dataFields count="1">
    <dataField name="Contagem de Pedido nº" fld="1" subtotal="count" baseField="0" baseItem="0"/>
  </dataFields>
  <chartFormats count="4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8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1000000}" name="Tabela dinâmica25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7" indent="0" outline="1" outlineData="1" multipleFieldFilters="0" chartFormat="37">
  <location ref="G3:H12" firstHeaderRow="1" firstDataRow="1" firstDataCol="1" rowPageCount="1" colPageCount="1"/>
  <pivotFields count="12">
    <pivotField showAll="0"/>
    <pivotField showAll="0"/>
    <pivotField showAll="0"/>
    <pivotField axis="axisRow" dataField="1" showAll="0">
      <items count="68">
        <item m="1" x="63"/>
        <item m="1" x="65"/>
        <item m="1" x="60"/>
        <item x="33"/>
        <item x="52"/>
        <item x="1"/>
        <item x="50"/>
        <item x="4"/>
        <item x="36"/>
        <item x="0"/>
        <item x="32"/>
        <item x="39"/>
        <item x="19"/>
        <item x="49"/>
        <item x="26"/>
        <item x="25"/>
        <item x="48"/>
        <item x="47"/>
        <item x="35"/>
        <item x="6"/>
        <item x="34"/>
        <item x="8"/>
        <item x="10"/>
        <item x="9"/>
        <item x="37"/>
        <item x="27"/>
        <item x="24"/>
        <item x="44"/>
        <item x="7"/>
        <item x="45"/>
        <item x="46"/>
        <item x="13"/>
        <item x="30"/>
        <item x="14"/>
        <item x="51"/>
        <item x="38"/>
        <item x="54"/>
        <item x="56"/>
        <item x="58"/>
        <item x="2"/>
        <item x="11"/>
        <item x="12"/>
        <item x="15"/>
        <item x="17"/>
        <item x="18"/>
        <item x="20"/>
        <item x="21"/>
        <item x="28"/>
        <item x="29"/>
        <item x="31"/>
        <item x="43"/>
        <item m="1" x="64"/>
        <item m="1" x="66"/>
        <item m="1" x="61"/>
        <item x="3"/>
        <item x="5"/>
        <item x="16"/>
        <item x="22"/>
        <item x="23"/>
        <item x="40"/>
        <item x="41"/>
        <item x="42"/>
        <item x="53"/>
        <item x="55"/>
        <item m="1" x="62"/>
        <item x="57"/>
        <item x="59"/>
        <item t="default"/>
      </items>
    </pivotField>
    <pivotField showAll="0"/>
    <pivotField showAll="0"/>
    <pivotField showAll="0"/>
    <pivotField axis="axisRow" showAll="0">
      <items count="13">
        <item sd="0" x="0"/>
        <item sd="0" x="2"/>
        <item sd="0" x="1"/>
        <item sd="0" x="7"/>
        <item h="1" x="10"/>
        <item h="1" m="1" x="11"/>
        <item sd="0" x="8"/>
        <item x="6"/>
        <item h="1" sd="0" x="3"/>
        <item sd="0" x="4"/>
        <item sd="0" x="5"/>
        <item sd="0" x="9"/>
        <item t="default"/>
      </items>
    </pivotField>
    <pivotField showAll="0"/>
    <pivotField showAll="0" defaultSubtotal="0"/>
    <pivotField axis="axisPage" multipleItemSelectionAllowed="1" showAll="0">
      <items count="30">
        <item m="1" x="28"/>
        <item x="26"/>
        <item h="1" x="7"/>
        <item x="2"/>
        <item x="25"/>
        <item x="27"/>
        <item x="8"/>
        <item x="19"/>
        <item x="24"/>
        <item x="0"/>
        <item x="1"/>
        <item x="4"/>
        <item x="5"/>
        <item x="6"/>
        <item x="9"/>
        <item x="10"/>
        <item x="11"/>
        <item x="12"/>
        <item x="13"/>
        <item x="14"/>
        <item x="15"/>
        <item x="16"/>
        <item x="17"/>
        <item x="18"/>
        <item x="20"/>
        <item x="21"/>
        <item x="22"/>
        <item x="23"/>
        <item x="3"/>
        <item t="default"/>
      </items>
    </pivotField>
    <pivotField showAll="0"/>
  </pivotFields>
  <rowFields count="2">
    <field x="7"/>
    <field x="3"/>
  </rowFields>
  <rowItems count="9">
    <i>
      <x/>
    </i>
    <i>
      <x v="1"/>
    </i>
    <i>
      <x v="2"/>
    </i>
    <i>
      <x v="3"/>
    </i>
    <i>
      <x v="6"/>
    </i>
    <i>
      <x v="9"/>
    </i>
    <i>
      <x v="10"/>
    </i>
    <i>
      <x v="11"/>
    </i>
    <i t="grand">
      <x/>
    </i>
  </rowItems>
  <colItems count="1">
    <i/>
  </colItems>
  <pageFields count="1">
    <pageField fld="10" hier="-1"/>
  </pageFields>
  <dataFields count="1">
    <dataField name="Contagem de Processo nº" fld="3" subtotal="count" baseField="0" baseItem="0"/>
  </dataFields>
  <chartFormats count="7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9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3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1000000}" name="Tabela dinâmica2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7" indent="0" outline="1" outlineData="1" multipleFieldFilters="0" chartFormat="35">
  <location ref="F3:G30" firstHeaderRow="1" firstDataRow="1" firstDataCol="1"/>
  <pivotFields count="12">
    <pivotField showAll="0"/>
    <pivotField showAll="0"/>
    <pivotField showAll="0"/>
    <pivotField axis="axisRow" dataField="1" showAll="0">
      <items count="68">
        <item m="1" x="63"/>
        <item m="1" x="65"/>
        <item m="1" x="60"/>
        <item x="33"/>
        <item x="52"/>
        <item x="1"/>
        <item x="50"/>
        <item x="4"/>
        <item x="36"/>
        <item x="0"/>
        <item x="32"/>
        <item x="39"/>
        <item x="19"/>
        <item x="49"/>
        <item x="26"/>
        <item x="25"/>
        <item x="48"/>
        <item x="47"/>
        <item x="35"/>
        <item x="6"/>
        <item x="34"/>
        <item x="8"/>
        <item x="10"/>
        <item x="9"/>
        <item x="37"/>
        <item x="27"/>
        <item x="24"/>
        <item x="44"/>
        <item x="7"/>
        <item x="45"/>
        <item x="46"/>
        <item x="13"/>
        <item x="30"/>
        <item x="14"/>
        <item x="51"/>
        <item x="38"/>
        <item x="54"/>
        <item x="56"/>
        <item x="58"/>
        <item x="2"/>
        <item x="11"/>
        <item x="12"/>
        <item x="15"/>
        <item x="17"/>
        <item x="18"/>
        <item x="20"/>
        <item x="21"/>
        <item x="28"/>
        <item x="29"/>
        <item x="31"/>
        <item x="43"/>
        <item m="1" x="64"/>
        <item m="1" x="66"/>
        <item m="1" x="61"/>
        <item x="3"/>
        <item x="5"/>
        <item x="16"/>
        <item x="22"/>
        <item x="23"/>
        <item x="40"/>
        <item x="41"/>
        <item x="42"/>
        <item x="53"/>
        <item x="55"/>
        <item m="1" x="62"/>
        <item x="57"/>
        <item x="59"/>
        <item t="default"/>
      </items>
    </pivotField>
    <pivotField showAll="0"/>
    <pivotField showAll="0"/>
    <pivotField showAll="0"/>
    <pivotField showAll="0"/>
    <pivotField showAll="0"/>
    <pivotField showAll="0" defaultSubtotal="0"/>
    <pivotField axis="axisRow" showAll="0">
      <items count="30">
        <item sd="0" x="26"/>
        <item sd="0" x="25"/>
        <item h="1" x="27"/>
        <item h="1" m="1" x="28"/>
        <item sd="0" x="2"/>
        <item h="1" x="7"/>
        <item sd="0" x="8"/>
        <item sd="0" x="19"/>
        <item sd="0" x="24"/>
        <item sd="0" x="0"/>
        <item sd="0" x="1"/>
        <item sd="0" x="4"/>
        <item sd="0" x="5"/>
        <item sd="0" x="6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20"/>
        <item sd="0" x="21"/>
        <item sd="0" x="22"/>
        <item sd="0" x="23"/>
        <item sd="0" x="3"/>
        <item t="default"/>
      </items>
    </pivotField>
    <pivotField showAll="0"/>
  </pivotFields>
  <rowFields count="2">
    <field x="10"/>
    <field x="3"/>
  </rowFields>
  <rowItems count="27">
    <i>
      <x/>
    </i>
    <i>
      <x v="1"/>
    </i>
    <i>
      <x v="4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Items count="1">
    <i/>
  </colItems>
  <dataFields count="1">
    <dataField name="Contagem de Processo nº" fld="3" subtotal="count" baseField="0" baseItem="0"/>
  </dataFields>
  <formats count="9">
    <format dxfId="8">
      <pivotArea type="all" dataOnly="0" outline="0" fieldPosition="0"/>
    </format>
    <format dxfId="7">
      <pivotArea outline="0" collapsedLevelsAreSubtotals="1" fieldPosition="0"/>
    </format>
    <format dxfId="6">
      <pivotArea field="10" type="button" dataOnly="0" labelOnly="1" outline="0" axis="axisRow" fieldPosition="0"/>
    </format>
    <format dxfId="5">
      <pivotArea dataOnly="0" labelOnly="1" outline="0" axis="axisValues" fieldPosition="0"/>
    </format>
    <format dxfId="4">
      <pivotArea dataOnly="0" labelOnly="1" fieldPosition="0">
        <references count="1">
          <reference field="10" count="0"/>
        </references>
      </pivotArea>
    </format>
    <format dxfId="3">
      <pivotArea dataOnly="0" labelOnly="1" grandRow="1" outline="0" fieldPosition="0"/>
    </format>
    <format dxfId="2">
      <pivotArea dataOnly="0" labelOnly="1" outline="0" axis="axisValues" fieldPosition="0"/>
    </format>
    <format dxfId="1">
      <pivotArea dataOnly="0" labelOnly="1" outline="0" axis="axisValues" fieldPosition="0"/>
    </format>
    <format dxfId="0">
      <pivotArea dataOnly="0" labelOnly="1" outline="0" axis="axisValues" fieldPosition="0"/>
    </format>
  </formats>
  <chartFormats count="11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8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6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7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9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2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3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Tabela dinâmica20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7" indent="0" outline="1" outlineData="1" multipleFieldFilters="0" chartFormat="46">
  <location ref="A3:B30" firstHeaderRow="1" firstDataRow="1" firstDataCol="1"/>
  <pivotFields count="12">
    <pivotField showAll="0"/>
    <pivotField axis="axisRow" dataField="1" multipleItemSelectionAllowed="1" showAll="0">
      <items count="90">
        <item x="5"/>
        <item x="4"/>
        <item x="43"/>
        <item x="44"/>
        <item x="45"/>
        <item x="46"/>
        <item x="47"/>
        <item x="48"/>
        <item x="49"/>
        <item x="80"/>
        <item x="56"/>
        <item x="57"/>
        <item x="34"/>
        <item x="36"/>
        <item x="37"/>
        <item x="78"/>
        <item x="23"/>
        <item x="24"/>
        <item x="50"/>
        <item x="51"/>
        <item x="52"/>
        <item x="53"/>
        <item x="54"/>
        <item x="55"/>
        <item x="79"/>
        <item x="38"/>
        <item x="58"/>
        <item x="83"/>
        <item x="21"/>
        <item x="22"/>
        <item x="81"/>
        <item x="1"/>
        <item x="2"/>
        <item x="3"/>
        <item x="62"/>
        <item x="63"/>
        <item x="7"/>
        <item x="20"/>
        <item x="13"/>
        <item x="14"/>
        <item x="15"/>
        <item x="18"/>
        <item x="17"/>
        <item x="73"/>
        <item x="16"/>
        <item x="74"/>
        <item x="75"/>
        <item x="76"/>
        <item x="77"/>
        <item x="82"/>
        <item x="11"/>
        <item x="67"/>
        <item x="0"/>
        <item m="1" x="88"/>
        <item x="35"/>
        <item x="41"/>
        <item x="19"/>
        <item x="59"/>
        <item x="60"/>
        <item x="61"/>
        <item x="64"/>
        <item x="65"/>
        <item x="66"/>
        <item x="29"/>
        <item x="68"/>
        <item x="85"/>
        <item x="6"/>
        <item x="25"/>
        <item x="27"/>
        <item x="28"/>
        <item m="1" x="86"/>
        <item m="1" x="87"/>
        <item x="32"/>
        <item x="39"/>
        <item x="40"/>
        <item x="42"/>
        <item x="72"/>
        <item x="30"/>
        <item x="31"/>
        <item x="8"/>
        <item x="9"/>
        <item x="10"/>
        <item x="12"/>
        <item x="26"/>
        <item x="33"/>
        <item x="69"/>
        <item x="70"/>
        <item x="71"/>
        <item x="8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 defaultSubtotal="0"/>
    <pivotField axis="axisRow" showAll="0">
      <items count="30">
        <item sd="0" x="26"/>
        <item sd="0" x="25"/>
        <item h="1" sd="0" x="27"/>
        <item h="1" m="1" x="28"/>
        <item sd="0" x="2"/>
        <item h="1" x="7"/>
        <item sd="0" x="8"/>
        <item sd="0" x="19"/>
        <item sd="0" x="24"/>
        <item sd="0" x="0"/>
        <item sd="0" x="1"/>
        <item sd="0" x="4"/>
        <item sd="0" x="5"/>
        <item sd="0" x="6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20"/>
        <item sd="0" x="21"/>
        <item sd="0" x="22"/>
        <item sd="0" x="23"/>
        <item sd="0" x="3"/>
        <item t="default"/>
      </items>
    </pivotField>
    <pivotField showAll="0"/>
  </pivotFields>
  <rowFields count="2">
    <field x="10"/>
    <field x="1"/>
  </rowFields>
  <rowItems count="27">
    <i>
      <x/>
    </i>
    <i>
      <x v="1"/>
    </i>
    <i>
      <x v="4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Items count="1">
    <i/>
  </colItems>
  <dataFields count="1">
    <dataField name="Contagem de Pedido nº" fld="1" subtotal="count" baseField="0" baseItem="0"/>
  </dataFields>
  <formats count="8">
    <format dxfId="16">
      <pivotArea type="all" dataOnly="0" outline="0" fieldPosition="0"/>
    </format>
    <format dxfId="15">
      <pivotArea outline="0" collapsedLevelsAreSubtotals="1" fieldPosition="0"/>
    </format>
    <format dxfId="14">
      <pivotArea field="10" type="button" dataOnly="0" labelOnly="1" outline="0" axis="axisRow" fieldPosition="0"/>
    </format>
    <format dxfId="13">
      <pivotArea dataOnly="0" labelOnly="1" outline="0" axis="axisValues" fieldPosition="0"/>
    </format>
    <format dxfId="12">
      <pivotArea dataOnly="0" labelOnly="1" fieldPosition="0">
        <references count="1">
          <reference field="10" count="0"/>
        </references>
      </pivotArea>
    </format>
    <format dxfId="11">
      <pivotArea dataOnly="0" labelOnly="1" grandRow="1" outline="0" fieldPosition="0"/>
    </format>
    <format dxfId="10">
      <pivotArea dataOnly="0" labelOnly="1" outline="0" axis="axisValues" fieldPosition="0"/>
    </format>
    <format dxfId="9">
      <pivotArea dataOnly="0" outline="0" axis="axisValues" fieldPosition="0"/>
    </format>
  </formats>
  <chartFormats count="6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:K100" totalsRowShown="0">
  <autoFilter ref="A1:K100" xr:uid="{00000000-0009-0000-0100-000001000000}"/>
  <tableColumns count="11">
    <tableColumn id="1" xr3:uid="{00000000-0010-0000-0000-000001000000}" name="Comprador"/>
    <tableColumn id="2" xr3:uid="{00000000-0010-0000-0000-000002000000}" name="Pedido nº"/>
    <tableColumn id="3" xr3:uid="{00000000-0010-0000-0000-000003000000}" name="Quantidade de itens"/>
    <tableColumn id="4" xr3:uid="{00000000-0010-0000-0000-000004000000}" name="Processo nº"/>
    <tableColumn id="5" xr3:uid="{00000000-0010-0000-0000-000005000000}" name="Objeto"/>
    <tableColumn id="6" xr3:uid="{00000000-0010-0000-0000-000006000000}" name="Requisitante"/>
    <tableColumn id="7" xr3:uid="{00000000-0010-0000-0000-000007000000}" name="Valor total estimado"/>
    <tableColumn id="8" xr3:uid="{00000000-0010-0000-0000-000008000000}" name="Onde o processo se encontra?"/>
    <tableColumn id="9" xr3:uid="{00000000-0010-0000-0000-000009000000}" name="Desde quando está lá?"/>
    <tableColumn id="10" xr3:uid="{00000000-0010-0000-0000-00000A000000}" name="Status atual do processo"/>
    <tableColumn id="11" xr3:uid="{00000000-0010-0000-0000-00000B000000}" name="Possível procedimento de compra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ela3" displayName="Tabela3" ref="A1:K45" totalsRowShown="0">
  <autoFilter ref="A1:K45" xr:uid="{00000000-0009-0000-0100-000003000000}"/>
  <tableColumns count="11">
    <tableColumn id="1" xr3:uid="{00000000-0010-0000-0100-000001000000}" name="Comprador"/>
    <tableColumn id="2" xr3:uid="{00000000-0010-0000-0100-000002000000}" name="Pedido nº"/>
    <tableColumn id="3" xr3:uid="{00000000-0010-0000-0100-000003000000}" name="Quantidade de itens"/>
    <tableColumn id="4" xr3:uid="{00000000-0010-0000-0100-000004000000}" name="Processo nº"/>
    <tableColumn id="5" xr3:uid="{00000000-0010-0000-0100-000005000000}" name="Objeto"/>
    <tableColumn id="6" xr3:uid="{00000000-0010-0000-0100-000006000000}" name="Requisitante"/>
    <tableColumn id="7" xr3:uid="{00000000-0010-0000-0100-000007000000}" name="Valor total estimado"/>
    <tableColumn id="8" xr3:uid="{00000000-0010-0000-0100-000008000000}" name="Onde o processo se encontra?"/>
    <tableColumn id="9" xr3:uid="{00000000-0010-0000-0100-000009000000}" name="Desde quando está lá?"/>
    <tableColumn id="10" xr3:uid="{00000000-0010-0000-0100-00000A000000}" name="Status atual do processo"/>
    <tableColumn id="11" xr3:uid="{00000000-0010-0000-0100-00000B000000}" name="Possível procedimento de compra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6"/>
  <sheetViews>
    <sheetView workbookViewId="0">
      <selection activeCell="F27" sqref="F27"/>
    </sheetView>
  </sheetViews>
  <sheetFormatPr defaultRowHeight="15" x14ac:dyDescent="0.25"/>
  <cols>
    <col min="1" max="1" width="12.42578125" customWidth="1"/>
    <col min="2" max="2" width="11.28515625" customWidth="1"/>
    <col min="3" max="3" width="19.7109375" customWidth="1"/>
    <col min="4" max="4" width="12.7109375" customWidth="1"/>
    <col min="6" max="6" width="13.28515625" customWidth="1"/>
    <col min="7" max="7" width="19.85546875" customWidth="1"/>
    <col min="8" max="8" width="28" customWidth="1"/>
    <col min="9" max="9" width="21.7109375" customWidth="1"/>
    <col min="10" max="10" width="23.28515625" customWidth="1"/>
    <col min="11" max="11" width="32.140625" customWidth="1"/>
  </cols>
  <sheetData>
    <row r="1" spans="1:11" x14ac:dyDescent="0.25">
      <c r="A1" t="s">
        <v>0</v>
      </c>
      <c r="B1" t="s">
        <v>1</v>
      </c>
      <c r="C1" t="s">
        <v>5</v>
      </c>
      <c r="D1" t="s">
        <v>2</v>
      </c>
      <c r="E1" t="s">
        <v>3</v>
      </c>
      <c r="F1" t="s">
        <v>4</v>
      </c>
      <c r="G1" t="s">
        <v>6</v>
      </c>
      <c r="H1" t="s">
        <v>10</v>
      </c>
      <c r="I1" t="s">
        <v>8</v>
      </c>
      <c r="J1" t="s">
        <v>9</v>
      </c>
      <c r="K1" t="s">
        <v>7</v>
      </c>
    </row>
    <row r="4" spans="1:11" x14ac:dyDescent="0.25">
      <c r="B4" t="s">
        <v>23</v>
      </c>
      <c r="C4">
        <v>40</v>
      </c>
      <c r="E4" t="s">
        <v>13</v>
      </c>
      <c r="F4" t="s">
        <v>21</v>
      </c>
      <c r="G4">
        <v>352860.57</v>
      </c>
      <c r="H4" t="s">
        <v>21</v>
      </c>
    </row>
    <row r="5" spans="1:11" x14ac:dyDescent="0.25">
      <c r="B5" t="s">
        <v>24</v>
      </c>
      <c r="C5">
        <v>1</v>
      </c>
      <c r="E5" t="s">
        <v>13</v>
      </c>
      <c r="F5" t="s">
        <v>21</v>
      </c>
      <c r="G5">
        <v>5091.0600000000004</v>
      </c>
      <c r="H5" t="s">
        <v>21</v>
      </c>
    </row>
    <row r="9" spans="1:11" x14ac:dyDescent="0.25">
      <c r="B9" t="s">
        <v>41</v>
      </c>
      <c r="C9">
        <v>1</v>
      </c>
      <c r="E9" t="s">
        <v>42</v>
      </c>
      <c r="F9" t="s">
        <v>38</v>
      </c>
      <c r="G9">
        <v>2205748.2999999998</v>
      </c>
      <c r="H9" t="s">
        <v>38</v>
      </c>
      <c r="I9" s="7">
        <v>44403</v>
      </c>
    </row>
    <row r="10" spans="1:11" x14ac:dyDescent="0.25">
      <c r="B10" t="s">
        <v>43</v>
      </c>
      <c r="C10">
        <v>1</v>
      </c>
      <c r="E10" t="s">
        <v>44</v>
      </c>
      <c r="F10" t="s">
        <v>38</v>
      </c>
      <c r="G10">
        <v>12272566.550000001</v>
      </c>
      <c r="H10" t="s">
        <v>38</v>
      </c>
      <c r="I10" s="7">
        <v>44403</v>
      </c>
    </row>
    <row r="13" spans="1:11" x14ac:dyDescent="0.25">
      <c r="B13" t="s">
        <v>53</v>
      </c>
      <c r="C13">
        <v>11</v>
      </c>
      <c r="E13" t="s">
        <v>54</v>
      </c>
      <c r="F13" t="s">
        <v>38</v>
      </c>
      <c r="G13">
        <v>937671.92999999993</v>
      </c>
      <c r="H13" t="s">
        <v>38</v>
      </c>
      <c r="I13" s="7">
        <v>44400</v>
      </c>
    </row>
    <row r="23" spans="2:3" x14ac:dyDescent="0.25">
      <c r="B23" t="s">
        <v>168</v>
      </c>
      <c r="C23">
        <v>1</v>
      </c>
    </row>
    <row r="28" spans="2:3" x14ac:dyDescent="0.25">
      <c r="B28" t="s">
        <v>177</v>
      </c>
      <c r="C28">
        <v>6</v>
      </c>
    </row>
    <row r="31" spans="2:3" x14ac:dyDescent="0.25">
      <c r="B31" t="s">
        <v>180</v>
      </c>
      <c r="C31">
        <v>1</v>
      </c>
    </row>
    <row r="33" spans="1:8" x14ac:dyDescent="0.25">
      <c r="B33" t="s">
        <v>182</v>
      </c>
      <c r="C33">
        <v>24</v>
      </c>
    </row>
    <row r="34" spans="1:8" x14ac:dyDescent="0.25">
      <c r="B34" t="s">
        <v>183</v>
      </c>
      <c r="C34">
        <v>1</v>
      </c>
    </row>
    <row r="36" spans="1:8" x14ac:dyDescent="0.25">
      <c r="B36" t="s">
        <v>185</v>
      </c>
      <c r="C36">
        <v>1</v>
      </c>
    </row>
    <row r="39" spans="1:8" x14ac:dyDescent="0.25">
      <c r="B39" t="s">
        <v>188</v>
      </c>
      <c r="C39">
        <v>1</v>
      </c>
    </row>
    <row r="46" spans="1:8" x14ac:dyDescent="0.25">
      <c r="A46" t="s">
        <v>166</v>
      </c>
      <c r="B46">
        <v>59</v>
      </c>
      <c r="C46">
        <v>277</v>
      </c>
      <c r="D46">
        <v>32</v>
      </c>
      <c r="E46" t="s">
        <v>137</v>
      </c>
      <c r="G46">
        <v>224772863.44010001</v>
      </c>
      <c r="H46" t="s">
        <v>137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5"/>
  <sheetViews>
    <sheetView workbookViewId="0">
      <selection sqref="A1:K45"/>
    </sheetView>
  </sheetViews>
  <sheetFormatPr defaultRowHeight="15" x14ac:dyDescent="0.25"/>
  <cols>
    <col min="1" max="1" width="12.42578125" customWidth="1"/>
    <col min="2" max="2" width="11.28515625" customWidth="1"/>
    <col min="3" max="3" width="19.7109375" customWidth="1"/>
    <col min="4" max="4" width="12.7109375" customWidth="1"/>
    <col min="6" max="6" width="13.28515625" customWidth="1"/>
    <col min="7" max="7" width="19.85546875" customWidth="1"/>
    <col min="8" max="8" width="28" customWidth="1"/>
    <col min="9" max="9" width="21.7109375" customWidth="1"/>
    <col min="10" max="10" width="23.28515625" customWidth="1"/>
    <col min="11" max="11" width="32.140625" customWidth="1"/>
  </cols>
  <sheetData>
    <row r="1" spans="1:11" x14ac:dyDescent="0.25">
      <c r="A1" t="s">
        <v>0</v>
      </c>
      <c r="B1" t="s">
        <v>1</v>
      </c>
      <c r="C1" t="s">
        <v>5</v>
      </c>
      <c r="D1" t="s">
        <v>2</v>
      </c>
      <c r="E1" t="s">
        <v>3</v>
      </c>
      <c r="F1" t="s">
        <v>4</v>
      </c>
      <c r="G1" t="s">
        <v>6</v>
      </c>
      <c r="H1" t="s">
        <v>10</v>
      </c>
      <c r="I1" t="s">
        <v>8</v>
      </c>
      <c r="J1" t="s">
        <v>9</v>
      </c>
      <c r="K1" t="s">
        <v>7</v>
      </c>
    </row>
    <row r="2" spans="1:11" x14ac:dyDescent="0.25">
      <c r="B2" t="s">
        <v>194</v>
      </c>
      <c r="C2">
        <v>1</v>
      </c>
      <c r="D2" t="s">
        <v>108</v>
      </c>
      <c r="E2" t="s">
        <v>109</v>
      </c>
      <c r="F2" t="s">
        <v>110</v>
      </c>
      <c r="G2">
        <v>8368.5</v>
      </c>
      <c r="H2" t="s">
        <v>15</v>
      </c>
      <c r="I2" s="7">
        <v>44400</v>
      </c>
      <c r="J2" t="s">
        <v>111</v>
      </c>
      <c r="K2" t="s">
        <v>112</v>
      </c>
    </row>
    <row r="3" spans="1:11" x14ac:dyDescent="0.25">
      <c r="A3" t="s">
        <v>68</v>
      </c>
      <c r="B3" t="s">
        <v>101</v>
      </c>
      <c r="C3">
        <v>1</v>
      </c>
      <c r="D3" t="s">
        <v>61</v>
      </c>
      <c r="E3" t="s">
        <v>74</v>
      </c>
      <c r="F3" t="s">
        <v>62</v>
      </c>
      <c r="G3">
        <v>14311.1</v>
      </c>
      <c r="H3" t="s">
        <v>63</v>
      </c>
      <c r="I3" s="7">
        <v>44404</v>
      </c>
      <c r="J3" t="s">
        <v>64</v>
      </c>
      <c r="K3" t="s">
        <v>88</v>
      </c>
    </row>
    <row r="4" spans="1:11" x14ac:dyDescent="0.25">
      <c r="B4" t="s">
        <v>172</v>
      </c>
      <c r="C4">
        <v>2</v>
      </c>
      <c r="D4" t="s">
        <v>65</v>
      </c>
      <c r="E4" t="s">
        <v>66</v>
      </c>
      <c r="F4" t="s">
        <v>67</v>
      </c>
      <c r="G4">
        <v>8800</v>
      </c>
      <c r="H4" t="s">
        <v>67</v>
      </c>
      <c r="I4" s="7">
        <v>44400</v>
      </c>
      <c r="J4" t="s">
        <v>102</v>
      </c>
      <c r="K4" t="s">
        <v>88</v>
      </c>
    </row>
    <row r="5" spans="1:11" x14ac:dyDescent="0.25">
      <c r="B5" t="s">
        <v>175</v>
      </c>
      <c r="C5">
        <v>1</v>
      </c>
      <c r="D5" t="s">
        <v>169</v>
      </c>
      <c r="E5" t="s">
        <v>170</v>
      </c>
      <c r="F5" t="s">
        <v>171</v>
      </c>
      <c r="G5">
        <v>9000835.4900000002</v>
      </c>
      <c r="H5" t="s">
        <v>171</v>
      </c>
      <c r="I5" s="7">
        <v>44404</v>
      </c>
      <c r="J5" t="s">
        <v>71</v>
      </c>
      <c r="K5" t="s">
        <v>88</v>
      </c>
    </row>
    <row r="6" spans="1:11" x14ac:dyDescent="0.25">
      <c r="B6" t="s">
        <v>82</v>
      </c>
      <c r="C6">
        <v>1</v>
      </c>
      <c r="D6" t="s">
        <v>83</v>
      </c>
      <c r="E6" t="s">
        <v>84</v>
      </c>
      <c r="F6" t="s">
        <v>85</v>
      </c>
      <c r="G6">
        <v>25359.72</v>
      </c>
      <c r="H6" t="s">
        <v>14</v>
      </c>
      <c r="I6" t="s">
        <v>86</v>
      </c>
      <c r="J6" t="s">
        <v>87</v>
      </c>
      <c r="K6" t="s">
        <v>88</v>
      </c>
    </row>
    <row r="7" spans="1:11" x14ac:dyDescent="0.25">
      <c r="B7" t="s">
        <v>35</v>
      </c>
      <c r="C7">
        <v>3</v>
      </c>
      <c r="D7" t="s">
        <v>36</v>
      </c>
      <c r="E7" t="s">
        <v>37</v>
      </c>
      <c r="F7" t="s">
        <v>38</v>
      </c>
      <c r="G7">
        <v>4376945.74</v>
      </c>
      <c r="H7" t="s">
        <v>38</v>
      </c>
      <c r="I7" s="7">
        <v>44403</v>
      </c>
      <c r="J7" t="s">
        <v>39</v>
      </c>
      <c r="K7" t="s">
        <v>40</v>
      </c>
    </row>
    <row r="8" spans="1:11" x14ac:dyDescent="0.25">
      <c r="B8" t="s">
        <v>41</v>
      </c>
      <c r="C8">
        <v>1</v>
      </c>
      <c r="D8" t="s">
        <v>36</v>
      </c>
      <c r="E8" t="s">
        <v>42</v>
      </c>
      <c r="F8" t="s">
        <v>38</v>
      </c>
      <c r="G8">
        <v>2205748.2999999998</v>
      </c>
      <c r="H8" t="s">
        <v>38</v>
      </c>
      <c r="I8" s="7">
        <v>44403</v>
      </c>
      <c r="J8" t="s">
        <v>39</v>
      </c>
      <c r="K8" t="s">
        <v>40</v>
      </c>
    </row>
    <row r="9" spans="1:11" x14ac:dyDescent="0.25">
      <c r="B9" t="s">
        <v>43</v>
      </c>
      <c r="C9">
        <v>1</v>
      </c>
      <c r="D9" t="s">
        <v>36</v>
      </c>
      <c r="E9" t="s">
        <v>44</v>
      </c>
      <c r="F9" t="s">
        <v>38</v>
      </c>
      <c r="G9">
        <v>12272566.550000001</v>
      </c>
      <c r="H9" t="s">
        <v>38</v>
      </c>
      <c r="I9" s="7">
        <v>44403</v>
      </c>
      <c r="J9" t="s">
        <v>39</v>
      </c>
      <c r="K9" t="s">
        <v>40</v>
      </c>
    </row>
    <row r="10" spans="1:11" x14ac:dyDescent="0.25">
      <c r="B10" t="s">
        <v>45</v>
      </c>
      <c r="C10">
        <v>1</v>
      </c>
      <c r="D10" t="s">
        <v>46</v>
      </c>
      <c r="E10" t="s">
        <v>47</v>
      </c>
      <c r="F10" t="s">
        <v>38</v>
      </c>
      <c r="G10">
        <v>137728.5</v>
      </c>
      <c r="H10" t="s">
        <v>38</v>
      </c>
      <c r="I10" s="7">
        <v>44403</v>
      </c>
      <c r="J10" t="s">
        <v>48</v>
      </c>
      <c r="K10" t="s">
        <v>40</v>
      </c>
    </row>
    <row r="11" spans="1:11" x14ac:dyDescent="0.25">
      <c r="B11" t="s">
        <v>49</v>
      </c>
      <c r="C11">
        <v>3</v>
      </c>
      <c r="D11" t="s">
        <v>50</v>
      </c>
      <c r="E11" t="s">
        <v>51</v>
      </c>
      <c r="F11" t="s">
        <v>38</v>
      </c>
      <c r="G11">
        <v>1487278.51</v>
      </c>
      <c r="H11" t="s">
        <v>38</v>
      </c>
      <c r="I11" s="7">
        <v>44400</v>
      </c>
      <c r="J11" t="s">
        <v>52</v>
      </c>
      <c r="K11" t="s">
        <v>40</v>
      </c>
    </row>
    <row r="12" spans="1:11" x14ac:dyDescent="0.25">
      <c r="B12" t="s">
        <v>53</v>
      </c>
      <c r="C12">
        <v>11</v>
      </c>
      <c r="D12" t="s">
        <v>50</v>
      </c>
      <c r="E12" t="s">
        <v>54</v>
      </c>
      <c r="F12" t="s">
        <v>38</v>
      </c>
      <c r="G12">
        <v>937671.92999999993</v>
      </c>
      <c r="H12" t="s">
        <v>38</v>
      </c>
      <c r="I12" s="7">
        <v>44400</v>
      </c>
      <c r="J12" t="s">
        <v>52</v>
      </c>
      <c r="K12" t="s">
        <v>40</v>
      </c>
    </row>
    <row r="13" spans="1:11" x14ac:dyDescent="0.25">
      <c r="B13" t="s">
        <v>55</v>
      </c>
      <c r="C13">
        <v>1</v>
      </c>
      <c r="D13" t="s">
        <v>56</v>
      </c>
      <c r="E13" t="s">
        <v>57</v>
      </c>
      <c r="F13" t="s">
        <v>58</v>
      </c>
      <c r="G13">
        <v>1485000</v>
      </c>
      <c r="H13" t="s">
        <v>58</v>
      </c>
      <c r="I13" s="7">
        <v>44400</v>
      </c>
      <c r="J13" t="s">
        <v>59</v>
      </c>
      <c r="K13" t="s">
        <v>40</v>
      </c>
    </row>
    <row r="14" spans="1:11" x14ac:dyDescent="0.25">
      <c r="A14" t="s">
        <v>100</v>
      </c>
      <c r="B14" t="s">
        <v>76</v>
      </c>
      <c r="C14">
        <v>1</v>
      </c>
      <c r="D14" t="s">
        <v>77</v>
      </c>
      <c r="E14" t="s">
        <v>78</v>
      </c>
      <c r="F14" t="s">
        <v>38</v>
      </c>
      <c r="G14">
        <v>112496400</v>
      </c>
      <c r="H14" t="s">
        <v>79</v>
      </c>
      <c r="I14" t="s">
        <v>80</v>
      </c>
      <c r="J14" t="s">
        <v>81</v>
      </c>
      <c r="K14" t="s">
        <v>40</v>
      </c>
    </row>
    <row r="15" spans="1:11" x14ac:dyDescent="0.25">
      <c r="B15" t="s">
        <v>184</v>
      </c>
      <c r="C15">
        <v>2</v>
      </c>
      <c r="D15" t="s">
        <v>128</v>
      </c>
      <c r="E15" t="s">
        <v>129</v>
      </c>
      <c r="F15" t="s">
        <v>130</v>
      </c>
      <c r="G15">
        <v>720288.89</v>
      </c>
      <c r="H15" t="s">
        <v>4</v>
      </c>
      <c r="I15" s="7">
        <v>44401</v>
      </c>
      <c r="J15" t="s">
        <v>131</v>
      </c>
      <c r="K15" t="s">
        <v>40</v>
      </c>
    </row>
    <row r="16" spans="1:11" x14ac:dyDescent="0.25">
      <c r="B16" t="s">
        <v>185</v>
      </c>
      <c r="C16">
        <v>1</v>
      </c>
      <c r="D16" t="s">
        <v>128</v>
      </c>
      <c r="H16" t="s">
        <v>4</v>
      </c>
      <c r="J16" t="s">
        <v>131</v>
      </c>
      <c r="K16" t="s">
        <v>40</v>
      </c>
    </row>
    <row r="17" spans="1:11" x14ac:dyDescent="0.25">
      <c r="B17" t="s">
        <v>186</v>
      </c>
      <c r="C17">
        <v>1</v>
      </c>
      <c r="D17" t="s">
        <v>132</v>
      </c>
      <c r="E17" t="s">
        <v>133</v>
      </c>
      <c r="F17" t="s">
        <v>130</v>
      </c>
      <c r="G17">
        <v>656910.93000000005</v>
      </c>
      <c r="H17" t="s">
        <v>4</v>
      </c>
      <c r="I17" s="7">
        <v>44404</v>
      </c>
      <c r="J17" t="s">
        <v>134</v>
      </c>
      <c r="K17" t="s">
        <v>40</v>
      </c>
    </row>
    <row r="18" spans="1:11" x14ac:dyDescent="0.25">
      <c r="B18" t="s">
        <v>187</v>
      </c>
      <c r="C18">
        <v>2</v>
      </c>
      <c r="D18" t="s">
        <v>135</v>
      </c>
      <c r="E18" t="s">
        <v>136</v>
      </c>
      <c r="F18" t="s">
        <v>130</v>
      </c>
      <c r="G18">
        <v>5400943.6399999997</v>
      </c>
      <c r="H18" t="s">
        <v>4</v>
      </c>
      <c r="I18" s="7">
        <v>44401</v>
      </c>
      <c r="J18" t="s">
        <v>131</v>
      </c>
      <c r="K18" t="s">
        <v>40</v>
      </c>
    </row>
    <row r="19" spans="1:11" x14ac:dyDescent="0.25">
      <c r="B19" t="s">
        <v>188</v>
      </c>
      <c r="C19">
        <v>1</v>
      </c>
      <c r="D19" t="s">
        <v>135</v>
      </c>
      <c r="H19" t="s">
        <v>4</v>
      </c>
      <c r="J19" t="s">
        <v>131</v>
      </c>
      <c r="K19" t="s">
        <v>40</v>
      </c>
    </row>
    <row r="20" spans="1:11" x14ac:dyDescent="0.25">
      <c r="B20" t="s">
        <v>173</v>
      </c>
      <c r="C20">
        <v>1</v>
      </c>
      <c r="D20" t="s">
        <v>69</v>
      </c>
      <c r="E20" t="s">
        <v>70</v>
      </c>
      <c r="F20" t="s">
        <v>21</v>
      </c>
      <c r="G20">
        <v>163549.4</v>
      </c>
      <c r="H20" t="s">
        <v>21</v>
      </c>
      <c r="I20" s="7">
        <v>44358</v>
      </c>
      <c r="J20" t="s">
        <v>71</v>
      </c>
      <c r="K20" t="s">
        <v>75</v>
      </c>
    </row>
    <row r="21" spans="1:11" x14ac:dyDescent="0.25">
      <c r="B21" t="s">
        <v>174</v>
      </c>
      <c r="C21">
        <v>1</v>
      </c>
      <c r="D21" t="s">
        <v>72</v>
      </c>
      <c r="E21" t="s">
        <v>73</v>
      </c>
      <c r="F21" t="s">
        <v>21</v>
      </c>
      <c r="G21">
        <v>21640</v>
      </c>
      <c r="H21" t="s">
        <v>21</v>
      </c>
      <c r="I21" s="7">
        <v>44378</v>
      </c>
      <c r="J21" t="s">
        <v>71</v>
      </c>
      <c r="K21" t="s">
        <v>75</v>
      </c>
    </row>
    <row r="22" spans="1:11" x14ac:dyDescent="0.25">
      <c r="B22" t="s">
        <v>178</v>
      </c>
      <c r="C22">
        <v>4</v>
      </c>
      <c r="D22" t="s">
        <v>118</v>
      </c>
      <c r="E22" t="s">
        <v>119</v>
      </c>
      <c r="F22" t="s">
        <v>115</v>
      </c>
      <c r="G22">
        <v>558184.04009999998</v>
      </c>
      <c r="H22" t="s">
        <v>120</v>
      </c>
      <c r="I22" s="7">
        <v>44400</v>
      </c>
      <c r="J22" t="s">
        <v>121</v>
      </c>
      <c r="K22" t="s">
        <v>75</v>
      </c>
    </row>
    <row r="23" spans="1:11" x14ac:dyDescent="0.25">
      <c r="B23" t="s">
        <v>179</v>
      </c>
      <c r="C23">
        <v>2</v>
      </c>
      <c r="D23" t="s">
        <v>122</v>
      </c>
      <c r="E23" t="s">
        <v>123</v>
      </c>
      <c r="F23" t="s">
        <v>124</v>
      </c>
      <c r="G23" t="s">
        <v>137</v>
      </c>
      <c r="H23" t="s">
        <v>120</v>
      </c>
      <c r="I23" s="7">
        <v>44377</v>
      </c>
      <c r="J23" t="s">
        <v>125</v>
      </c>
      <c r="K23" t="s">
        <v>75</v>
      </c>
    </row>
    <row r="24" spans="1:11" x14ac:dyDescent="0.25">
      <c r="B24" t="s">
        <v>180</v>
      </c>
      <c r="C24">
        <v>1</v>
      </c>
      <c r="D24" t="s">
        <v>122</v>
      </c>
      <c r="E24" t="s">
        <v>123</v>
      </c>
      <c r="F24" t="s">
        <v>124</v>
      </c>
      <c r="G24" t="s">
        <v>137</v>
      </c>
      <c r="H24" t="s">
        <v>120</v>
      </c>
      <c r="I24" s="7">
        <v>44377</v>
      </c>
      <c r="J24" t="s">
        <v>125</v>
      </c>
      <c r="K24" t="s">
        <v>75</v>
      </c>
    </row>
    <row r="25" spans="1:11" x14ac:dyDescent="0.25">
      <c r="B25" t="s">
        <v>181</v>
      </c>
      <c r="C25">
        <v>29</v>
      </c>
      <c r="D25" t="s">
        <v>126</v>
      </c>
      <c r="E25" t="s">
        <v>127</v>
      </c>
      <c r="F25" t="s">
        <v>115</v>
      </c>
      <c r="G25" t="s">
        <v>137</v>
      </c>
      <c r="H25" t="s">
        <v>120</v>
      </c>
      <c r="I25" s="7">
        <v>44392</v>
      </c>
      <c r="J25" t="s">
        <v>125</v>
      </c>
      <c r="K25" t="s">
        <v>75</v>
      </c>
    </row>
    <row r="26" spans="1:11" x14ac:dyDescent="0.25">
      <c r="B26" t="s">
        <v>182</v>
      </c>
      <c r="C26">
        <v>24</v>
      </c>
      <c r="D26" t="s">
        <v>126</v>
      </c>
      <c r="H26" t="s">
        <v>120</v>
      </c>
      <c r="J26" t="s">
        <v>125</v>
      </c>
      <c r="K26" t="s">
        <v>75</v>
      </c>
    </row>
    <row r="27" spans="1:11" x14ac:dyDescent="0.25">
      <c r="B27" t="s">
        <v>183</v>
      </c>
      <c r="C27">
        <v>1</v>
      </c>
      <c r="D27" t="s">
        <v>126</v>
      </c>
      <c r="H27" t="s">
        <v>120</v>
      </c>
      <c r="J27" t="s">
        <v>125</v>
      </c>
      <c r="K27" t="s">
        <v>75</v>
      </c>
    </row>
    <row r="28" spans="1:11" x14ac:dyDescent="0.25">
      <c r="A28" t="s">
        <v>165</v>
      </c>
      <c r="B28" t="s">
        <v>139</v>
      </c>
      <c r="C28">
        <v>1</v>
      </c>
      <c r="D28" t="s">
        <v>140</v>
      </c>
      <c r="E28" t="s">
        <v>141</v>
      </c>
      <c r="F28" t="s">
        <v>142</v>
      </c>
      <c r="G28">
        <v>208804.27</v>
      </c>
      <c r="H28" t="s">
        <v>15</v>
      </c>
      <c r="I28" s="7">
        <v>44375</v>
      </c>
      <c r="J28" t="s">
        <v>143</v>
      </c>
      <c r="K28" t="s">
        <v>75</v>
      </c>
    </row>
    <row r="29" spans="1:11" x14ac:dyDescent="0.25">
      <c r="B29" t="s">
        <v>154</v>
      </c>
      <c r="C29">
        <v>7</v>
      </c>
      <c r="D29" t="s">
        <v>155</v>
      </c>
      <c r="E29" t="s">
        <v>156</v>
      </c>
      <c r="F29" t="s">
        <v>157</v>
      </c>
      <c r="G29">
        <v>91963.19</v>
      </c>
      <c r="H29" t="s">
        <v>4</v>
      </c>
      <c r="I29" s="7">
        <v>44400</v>
      </c>
      <c r="J29" t="s">
        <v>158</v>
      </c>
      <c r="K29" t="s">
        <v>75</v>
      </c>
    </row>
    <row r="30" spans="1:11" x14ac:dyDescent="0.25">
      <c r="B30" t="s">
        <v>159</v>
      </c>
      <c r="C30">
        <v>1</v>
      </c>
      <c r="D30" t="s">
        <v>160</v>
      </c>
      <c r="E30" t="s">
        <v>161</v>
      </c>
      <c r="F30" t="s">
        <v>58</v>
      </c>
      <c r="G30" t="s">
        <v>138</v>
      </c>
      <c r="H30" t="s">
        <v>4</v>
      </c>
      <c r="I30" s="7">
        <v>44274</v>
      </c>
      <c r="J30" t="s">
        <v>153</v>
      </c>
      <c r="K30" t="s">
        <v>75</v>
      </c>
    </row>
    <row r="31" spans="1:11" x14ac:dyDescent="0.25">
      <c r="B31" t="s">
        <v>162</v>
      </c>
      <c r="C31">
        <v>1</v>
      </c>
      <c r="D31" t="s">
        <v>163</v>
      </c>
      <c r="E31" t="s">
        <v>164</v>
      </c>
      <c r="F31" t="s">
        <v>157</v>
      </c>
      <c r="G31">
        <v>274521.59999999998</v>
      </c>
      <c r="H31" t="s">
        <v>4</v>
      </c>
      <c r="I31" s="7">
        <v>44371</v>
      </c>
      <c r="J31" t="s">
        <v>158</v>
      </c>
      <c r="K31" t="s">
        <v>75</v>
      </c>
    </row>
    <row r="32" spans="1:11" x14ac:dyDescent="0.25">
      <c r="A32" t="s">
        <v>60</v>
      </c>
      <c r="B32" t="s">
        <v>11</v>
      </c>
      <c r="C32">
        <v>11</v>
      </c>
      <c r="D32" t="s">
        <v>12</v>
      </c>
      <c r="E32" t="s">
        <v>13</v>
      </c>
      <c r="F32" t="s">
        <v>14</v>
      </c>
      <c r="G32">
        <v>153274.76999999999</v>
      </c>
      <c r="H32" t="s">
        <v>15</v>
      </c>
      <c r="I32" s="7">
        <v>44397</v>
      </c>
      <c r="J32" t="s">
        <v>16</v>
      </c>
      <c r="K32" t="s">
        <v>17</v>
      </c>
    </row>
    <row r="33" spans="1:11" x14ac:dyDescent="0.25">
      <c r="B33" t="s">
        <v>18</v>
      </c>
      <c r="C33">
        <v>14</v>
      </c>
      <c r="D33" t="s">
        <v>19</v>
      </c>
      <c r="E33" t="s">
        <v>20</v>
      </c>
      <c r="F33" t="s">
        <v>21</v>
      </c>
      <c r="G33">
        <v>95399.86</v>
      </c>
      <c r="H33" t="s">
        <v>21</v>
      </c>
      <c r="I33" s="7">
        <v>44403</v>
      </c>
      <c r="J33" t="s">
        <v>22</v>
      </c>
      <c r="K33" t="s">
        <v>17</v>
      </c>
    </row>
    <row r="34" spans="1:11" x14ac:dyDescent="0.25">
      <c r="B34" t="s">
        <v>23</v>
      </c>
      <c r="C34">
        <v>40</v>
      </c>
      <c r="D34" t="s">
        <v>19</v>
      </c>
      <c r="E34" t="s">
        <v>13</v>
      </c>
      <c r="F34" t="s">
        <v>21</v>
      </c>
      <c r="G34">
        <v>352860.57</v>
      </c>
      <c r="H34" t="s">
        <v>21</v>
      </c>
      <c r="J34" t="s">
        <v>22</v>
      </c>
      <c r="K34" t="s">
        <v>17</v>
      </c>
    </row>
    <row r="35" spans="1:11" x14ac:dyDescent="0.25">
      <c r="B35" t="s">
        <v>24</v>
      </c>
      <c r="C35">
        <v>1</v>
      </c>
      <c r="D35" t="s">
        <v>19</v>
      </c>
      <c r="E35" t="s">
        <v>13</v>
      </c>
      <c r="F35" t="s">
        <v>21</v>
      </c>
      <c r="G35">
        <v>5091.0600000000004</v>
      </c>
      <c r="H35" t="s">
        <v>21</v>
      </c>
      <c r="J35" t="s">
        <v>22</v>
      </c>
      <c r="K35" t="s">
        <v>17</v>
      </c>
    </row>
    <row r="36" spans="1:11" x14ac:dyDescent="0.25">
      <c r="B36" t="s">
        <v>176</v>
      </c>
      <c r="C36">
        <v>1</v>
      </c>
      <c r="D36" t="s">
        <v>113</v>
      </c>
      <c r="E36" t="s">
        <v>114</v>
      </c>
      <c r="F36" t="s">
        <v>115</v>
      </c>
      <c r="G36" t="s">
        <v>137</v>
      </c>
      <c r="H36" t="s">
        <v>116</v>
      </c>
      <c r="I36" s="7">
        <v>44376</v>
      </c>
      <c r="J36" t="s">
        <v>117</v>
      </c>
      <c r="K36" t="s">
        <v>17</v>
      </c>
    </row>
    <row r="37" spans="1:11" x14ac:dyDescent="0.25">
      <c r="B37" t="s">
        <v>177</v>
      </c>
      <c r="C37">
        <v>6</v>
      </c>
      <c r="D37" t="s">
        <v>113</v>
      </c>
      <c r="E37" t="s">
        <v>114</v>
      </c>
      <c r="F37" t="s">
        <v>115</v>
      </c>
      <c r="G37" t="s">
        <v>137</v>
      </c>
      <c r="H37" t="s">
        <v>116</v>
      </c>
      <c r="I37" s="7">
        <v>44376</v>
      </c>
      <c r="J37" t="s">
        <v>117</v>
      </c>
      <c r="K37" t="s">
        <v>17</v>
      </c>
    </row>
    <row r="38" spans="1:11" x14ac:dyDescent="0.25">
      <c r="B38" t="s">
        <v>144</v>
      </c>
      <c r="C38">
        <v>1</v>
      </c>
      <c r="D38" t="s">
        <v>145</v>
      </c>
      <c r="E38" t="s">
        <v>146</v>
      </c>
      <c r="F38" t="s">
        <v>97</v>
      </c>
      <c r="G38">
        <v>66329664.869999997</v>
      </c>
      <c r="H38" t="s">
        <v>15</v>
      </c>
      <c r="I38" s="7">
        <v>44403</v>
      </c>
      <c r="J38" t="s">
        <v>147</v>
      </c>
      <c r="K38" t="s">
        <v>17</v>
      </c>
    </row>
    <row r="39" spans="1:11" x14ac:dyDescent="0.25">
      <c r="B39" t="s">
        <v>148</v>
      </c>
      <c r="C39">
        <v>1</v>
      </c>
      <c r="D39" t="s">
        <v>149</v>
      </c>
      <c r="E39" t="s">
        <v>150</v>
      </c>
      <c r="F39" t="s">
        <v>151</v>
      </c>
      <c r="G39">
        <v>1650032.86</v>
      </c>
      <c r="H39" t="s">
        <v>4</v>
      </c>
      <c r="I39" s="7">
        <v>44386</v>
      </c>
      <c r="J39" t="s">
        <v>153</v>
      </c>
      <c r="K39" t="s">
        <v>17</v>
      </c>
    </row>
    <row r="40" spans="1:11" x14ac:dyDescent="0.25">
      <c r="B40" t="s">
        <v>25</v>
      </c>
      <c r="C40">
        <v>1</v>
      </c>
      <c r="D40" t="s">
        <v>26</v>
      </c>
      <c r="E40" t="s">
        <v>27</v>
      </c>
      <c r="F40" t="s">
        <v>28</v>
      </c>
      <c r="G40">
        <v>650000</v>
      </c>
      <c r="H40" t="s">
        <v>29</v>
      </c>
      <c r="I40" s="7">
        <v>44403</v>
      </c>
      <c r="J40" t="s">
        <v>30</v>
      </c>
      <c r="K40" t="s">
        <v>31</v>
      </c>
    </row>
    <row r="41" spans="1:11" x14ac:dyDescent="0.25">
      <c r="B41" t="s">
        <v>32</v>
      </c>
      <c r="C41">
        <v>8</v>
      </c>
      <c r="D41" t="s">
        <v>33</v>
      </c>
      <c r="E41" t="s">
        <v>27</v>
      </c>
      <c r="F41" t="s">
        <v>28</v>
      </c>
      <c r="G41">
        <v>1494437.06</v>
      </c>
      <c r="H41" t="s">
        <v>15</v>
      </c>
      <c r="I41" s="7">
        <v>44399</v>
      </c>
      <c r="J41" t="s">
        <v>34</v>
      </c>
      <c r="K41" t="s">
        <v>31</v>
      </c>
    </row>
    <row r="42" spans="1:11" x14ac:dyDescent="0.25">
      <c r="B42" t="s">
        <v>167</v>
      </c>
      <c r="C42">
        <v>1</v>
      </c>
      <c r="D42" t="s">
        <v>89</v>
      </c>
      <c r="E42" t="s">
        <v>90</v>
      </c>
      <c r="F42" t="s">
        <v>91</v>
      </c>
      <c r="G42">
        <v>633649.5</v>
      </c>
      <c r="H42" t="s">
        <v>91</v>
      </c>
      <c r="I42" t="s">
        <v>92</v>
      </c>
      <c r="J42" t="s">
        <v>87</v>
      </c>
      <c r="K42" t="s">
        <v>31</v>
      </c>
    </row>
    <row r="43" spans="1:11" x14ac:dyDescent="0.25">
      <c r="B43" t="s">
        <v>168</v>
      </c>
      <c r="C43">
        <v>1</v>
      </c>
      <c r="D43" t="s">
        <v>89</v>
      </c>
      <c r="E43" t="s">
        <v>90</v>
      </c>
      <c r="F43" t="s">
        <v>91</v>
      </c>
      <c r="G43">
        <v>633649.5</v>
      </c>
      <c r="H43" t="s">
        <v>91</v>
      </c>
      <c r="I43" t="s">
        <v>92</v>
      </c>
      <c r="J43" t="s">
        <v>87</v>
      </c>
      <c r="K43" t="s">
        <v>31</v>
      </c>
    </row>
    <row r="44" spans="1:11" x14ac:dyDescent="0.25">
      <c r="B44" t="s">
        <v>94</v>
      </c>
      <c r="C44">
        <v>3</v>
      </c>
      <c r="D44" t="s">
        <v>95</v>
      </c>
      <c r="E44" t="s">
        <v>96</v>
      </c>
      <c r="F44" t="s">
        <v>97</v>
      </c>
      <c r="G44">
        <v>473640.97</v>
      </c>
      <c r="H44" t="s">
        <v>97</v>
      </c>
      <c r="I44" t="s">
        <v>98</v>
      </c>
      <c r="J44" t="s">
        <v>99</v>
      </c>
      <c r="K44" t="s">
        <v>31</v>
      </c>
    </row>
    <row r="45" spans="1:11" x14ac:dyDescent="0.25">
      <c r="A45" t="s">
        <v>103</v>
      </c>
      <c r="B45" t="s">
        <v>193</v>
      </c>
      <c r="C45">
        <v>80</v>
      </c>
      <c r="D45" t="s">
        <v>104</v>
      </c>
      <c r="E45" t="s">
        <v>105</v>
      </c>
      <c r="F45" t="s">
        <v>106</v>
      </c>
      <c r="G45">
        <v>380991.62</v>
      </c>
      <c r="H45" t="s">
        <v>4</v>
      </c>
      <c r="I45" s="7">
        <v>44403</v>
      </c>
      <c r="J45" t="s">
        <v>107</v>
      </c>
      <c r="K45" t="s">
        <v>31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R180"/>
  <sheetViews>
    <sheetView tabSelected="1" zoomScale="90" zoomScaleNormal="90" workbookViewId="0">
      <pane ySplit="1" topLeftCell="A2" activePane="bottomLeft" state="frozen"/>
      <selection activeCell="C1" sqref="C1"/>
      <selection pane="bottomLeft"/>
    </sheetView>
  </sheetViews>
  <sheetFormatPr defaultColWidth="9.140625" defaultRowHeight="99.95" customHeight="1" x14ac:dyDescent="0.25"/>
  <cols>
    <col min="1" max="1" width="13.140625" style="2" customWidth="1"/>
    <col min="2" max="2" width="14.7109375" style="51" customWidth="1"/>
    <col min="3" max="3" width="13.85546875" style="51" customWidth="1"/>
    <col min="4" max="4" width="25.42578125" style="51" customWidth="1"/>
    <col min="5" max="5" width="23.140625" style="51" customWidth="1"/>
    <col min="6" max="6" width="20.42578125" style="51" customWidth="1"/>
    <col min="7" max="7" width="23.85546875" style="53" customWidth="1"/>
    <col min="8" max="8" width="22.28515625" style="51" customWidth="1"/>
    <col min="9" max="9" width="16.5703125" style="40" customWidth="1"/>
    <col min="10" max="10" width="18.5703125" style="17" bestFit="1" customWidth="1"/>
    <col min="11" max="11" width="18.7109375" style="11" customWidth="1"/>
    <col min="12" max="12" width="18.140625" style="51" customWidth="1"/>
    <col min="13" max="13" width="9.140625" style="51"/>
    <col min="14" max="14" width="11.5703125" style="51" bestFit="1" customWidth="1"/>
    <col min="15" max="16384" width="9.140625" style="51"/>
  </cols>
  <sheetData>
    <row r="1" spans="1:44" ht="44.25" customHeight="1" x14ac:dyDescent="0.25">
      <c r="A1" s="56" t="s">
        <v>0</v>
      </c>
      <c r="B1" s="56" t="s">
        <v>1</v>
      </c>
      <c r="C1" s="56" t="s">
        <v>5</v>
      </c>
      <c r="D1" s="56" t="s">
        <v>2</v>
      </c>
      <c r="E1" s="56" t="s">
        <v>3</v>
      </c>
      <c r="F1" s="56" t="s">
        <v>4</v>
      </c>
      <c r="G1" s="1" t="s">
        <v>6</v>
      </c>
      <c r="H1" s="56" t="s">
        <v>10</v>
      </c>
      <c r="I1" s="37" t="s">
        <v>8</v>
      </c>
      <c r="J1" s="56" t="s">
        <v>213</v>
      </c>
      <c r="K1" s="41" t="s">
        <v>9</v>
      </c>
      <c r="L1" s="56" t="s">
        <v>7</v>
      </c>
      <c r="M1" s="10"/>
      <c r="N1" s="56" t="s">
        <v>214</v>
      </c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</row>
    <row r="2" spans="1:44" ht="99.95" customHeight="1" x14ac:dyDescent="0.25">
      <c r="A2" s="18" t="s">
        <v>60</v>
      </c>
      <c r="B2" s="51" t="s">
        <v>11</v>
      </c>
      <c r="C2" s="51">
        <v>11</v>
      </c>
      <c r="D2" s="51" t="s">
        <v>12</v>
      </c>
      <c r="E2" s="51" t="s">
        <v>13</v>
      </c>
      <c r="F2" s="51" t="s">
        <v>14</v>
      </c>
      <c r="G2" s="53">
        <v>153274.76999999999</v>
      </c>
      <c r="H2" s="51" t="s">
        <v>152</v>
      </c>
      <c r="I2" s="38">
        <v>44454</v>
      </c>
      <c r="J2" s="23">
        <f>NETWORKDAYS(I2,N2)</f>
        <v>3</v>
      </c>
      <c r="K2" s="11" t="s">
        <v>305</v>
      </c>
      <c r="L2" s="51" t="s">
        <v>17</v>
      </c>
      <c r="M2" s="10"/>
      <c r="N2" s="16">
        <v>44456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</row>
    <row r="3" spans="1:44" ht="99.95" customHeight="1" x14ac:dyDescent="0.25">
      <c r="A3" s="18" t="s">
        <v>60</v>
      </c>
      <c r="B3" s="51" t="s">
        <v>18</v>
      </c>
      <c r="C3" s="51">
        <v>14</v>
      </c>
      <c r="D3" s="82" t="s">
        <v>19</v>
      </c>
      <c r="E3" s="51" t="s">
        <v>210</v>
      </c>
      <c r="F3" s="51" t="s">
        <v>21</v>
      </c>
      <c r="G3" s="53">
        <v>95399.86</v>
      </c>
      <c r="H3" s="51" t="s">
        <v>15</v>
      </c>
      <c r="I3" s="38">
        <v>44452</v>
      </c>
      <c r="J3" s="23">
        <f>NETWORKDAYS(I3,N2)</f>
        <v>5</v>
      </c>
      <c r="K3" s="69" t="s">
        <v>306</v>
      </c>
      <c r="L3" s="51" t="s">
        <v>17</v>
      </c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</row>
    <row r="4" spans="1:44" ht="99.95" customHeight="1" x14ac:dyDescent="0.25">
      <c r="A4" s="18" t="s">
        <v>60</v>
      </c>
      <c r="B4" s="51" t="s">
        <v>23</v>
      </c>
      <c r="C4" s="51">
        <v>40</v>
      </c>
      <c r="D4" s="82"/>
      <c r="E4" s="51" t="s">
        <v>210</v>
      </c>
      <c r="F4" s="51" t="s">
        <v>21</v>
      </c>
      <c r="G4" s="53">
        <v>352860.57</v>
      </c>
      <c r="H4" s="69" t="s">
        <v>15</v>
      </c>
      <c r="I4" s="38">
        <v>44452</v>
      </c>
      <c r="J4" s="23">
        <f>NETWORKDAYS(I4,N2)</f>
        <v>5</v>
      </c>
      <c r="K4" s="69" t="s">
        <v>306</v>
      </c>
      <c r="L4" s="51" t="s">
        <v>17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</row>
    <row r="5" spans="1:44" ht="99.95" customHeight="1" x14ac:dyDescent="0.25">
      <c r="A5" s="18" t="s">
        <v>60</v>
      </c>
      <c r="B5" s="51" t="s">
        <v>24</v>
      </c>
      <c r="C5" s="51">
        <v>1</v>
      </c>
      <c r="D5" s="82"/>
      <c r="E5" s="51" t="s">
        <v>210</v>
      </c>
      <c r="F5" s="51" t="s">
        <v>21</v>
      </c>
      <c r="G5" s="53">
        <v>5091.0600000000004</v>
      </c>
      <c r="H5" s="69" t="s">
        <v>15</v>
      </c>
      <c r="I5" s="38">
        <v>44452</v>
      </c>
      <c r="J5" s="23">
        <f>NETWORKDAYS(I5,N2)</f>
        <v>5</v>
      </c>
      <c r="K5" s="69" t="s">
        <v>306</v>
      </c>
      <c r="L5" s="51" t="s">
        <v>17</v>
      </c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</row>
    <row r="6" spans="1:44" ht="99.95" customHeight="1" x14ac:dyDescent="0.25">
      <c r="A6" s="18" t="s">
        <v>60</v>
      </c>
      <c r="B6" s="51" t="s">
        <v>25</v>
      </c>
      <c r="C6" s="51">
        <v>1</v>
      </c>
      <c r="D6" s="86" t="s">
        <v>307</v>
      </c>
      <c r="E6" s="51" t="s">
        <v>27</v>
      </c>
      <c r="F6" s="51" t="s">
        <v>28</v>
      </c>
      <c r="G6" s="53">
        <v>650000</v>
      </c>
      <c r="H6" s="51" t="s">
        <v>120</v>
      </c>
      <c r="I6" s="38">
        <v>44421</v>
      </c>
      <c r="J6" s="23">
        <f>NETWORKDAYS(I6,N2)</f>
        <v>26</v>
      </c>
      <c r="K6" s="11" t="s">
        <v>216</v>
      </c>
      <c r="L6" s="51" t="s">
        <v>31</v>
      </c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</row>
    <row r="7" spans="1:44" ht="99.95" customHeight="1" x14ac:dyDescent="0.25">
      <c r="A7" s="18" t="s">
        <v>60</v>
      </c>
      <c r="B7" s="51" t="s">
        <v>32</v>
      </c>
      <c r="C7" s="51">
        <v>8</v>
      </c>
      <c r="D7" s="87"/>
      <c r="E7" s="51" t="s">
        <v>27</v>
      </c>
      <c r="F7" s="51" t="s">
        <v>28</v>
      </c>
      <c r="G7" s="53">
        <v>1494437.06</v>
      </c>
      <c r="H7" s="51" t="s">
        <v>15</v>
      </c>
      <c r="I7" s="38">
        <v>44421</v>
      </c>
      <c r="J7" s="23">
        <f>NETWORKDAYS(I7,N2)</f>
        <v>26</v>
      </c>
      <c r="K7" s="11" t="s">
        <v>216</v>
      </c>
      <c r="L7" s="51" t="s">
        <v>31</v>
      </c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</row>
    <row r="8" spans="1:44" ht="99.95" customHeight="1" x14ac:dyDescent="0.25">
      <c r="A8" s="18" t="s">
        <v>60</v>
      </c>
      <c r="B8" s="51" t="s">
        <v>258</v>
      </c>
      <c r="C8" s="51">
        <v>5</v>
      </c>
      <c r="D8" s="87"/>
      <c r="E8" s="51" t="s">
        <v>27</v>
      </c>
      <c r="F8" s="51" t="s">
        <v>14</v>
      </c>
      <c r="G8" s="53">
        <v>349122.2</v>
      </c>
      <c r="H8" s="51" t="s">
        <v>15</v>
      </c>
      <c r="I8" s="38">
        <v>44425</v>
      </c>
      <c r="J8" s="23">
        <f>NETWORKDAYS(I8,N2)</f>
        <v>24</v>
      </c>
      <c r="K8" s="11" t="s">
        <v>216</v>
      </c>
      <c r="L8" s="51" t="s">
        <v>31</v>
      </c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</row>
    <row r="9" spans="1:44" ht="99.95" customHeight="1" x14ac:dyDescent="0.25">
      <c r="A9" s="18" t="s">
        <v>60</v>
      </c>
      <c r="B9" s="51" t="s">
        <v>217</v>
      </c>
      <c r="C9" s="51">
        <v>1</v>
      </c>
      <c r="D9" s="87"/>
      <c r="E9" s="51" t="s">
        <v>218</v>
      </c>
      <c r="F9" s="51" t="s">
        <v>21</v>
      </c>
      <c r="G9" s="53" t="s">
        <v>138</v>
      </c>
      <c r="H9" s="51" t="s">
        <v>120</v>
      </c>
      <c r="I9" s="38">
        <v>44421</v>
      </c>
      <c r="J9" s="23">
        <f>NETWORKDAYS(I9,N2)</f>
        <v>26</v>
      </c>
      <c r="K9" s="11" t="s">
        <v>343</v>
      </c>
      <c r="L9" s="51" t="s">
        <v>17</v>
      </c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</row>
    <row r="10" spans="1:44" s="69" customFormat="1" ht="99.95" customHeight="1" x14ac:dyDescent="0.25">
      <c r="A10" s="18" t="s">
        <v>60</v>
      </c>
      <c r="B10" s="69" t="s">
        <v>308</v>
      </c>
      <c r="C10" s="69">
        <v>1</v>
      </c>
      <c r="D10" s="87"/>
      <c r="E10" s="69" t="s">
        <v>27</v>
      </c>
      <c r="F10" s="69" t="s">
        <v>309</v>
      </c>
      <c r="G10" s="53">
        <v>10123.39</v>
      </c>
      <c r="H10" s="69" t="s">
        <v>310</v>
      </c>
      <c r="I10" s="64">
        <v>44452</v>
      </c>
      <c r="J10" s="23">
        <f>NETWORKDAYS(I10,N2)</f>
        <v>5</v>
      </c>
      <c r="K10" s="69" t="s">
        <v>311</v>
      </c>
      <c r="L10" s="69" t="s">
        <v>31</v>
      </c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</row>
    <row r="11" spans="1:44" s="69" customFormat="1" ht="99.95" customHeight="1" x14ac:dyDescent="0.25">
      <c r="A11" s="18" t="s">
        <v>60</v>
      </c>
      <c r="B11" s="69" t="s">
        <v>312</v>
      </c>
      <c r="C11" s="69">
        <v>1</v>
      </c>
      <c r="D11" s="87"/>
      <c r="E11" s="69" t="s">
        <v>27</v>
      </c>
      <c r="F11" s="69" t="s">
        <v>62</v>
      </c>
      <c r="G11" s="53">
        <v>10123.39</v>
      </c>
      <c r="H11" s="69" t="s">
        <v>310</v>
      </c>
      <c r="I11" s="64">
        <v>44452</v>
      </c>
      <c r="J11" s="23">
        <f>NETWORKDAYS(I11,N2)</f>
        <v>5</v>
      </c>
      <c r="K11" s="69" t="s">
        <v>311</v>
      </c>
      <c r="L11" s="69" t="s">
        <v>31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</row>
    <row r="12" spans="1:44" s="69" customFormat="1" ht="99.95" customHeight="1" x14ac:dyDescent="0.25">
      <c r="A12" s="18" t="s">
        <v>60</v>
      </c>
      <c r="B12" s="69" t="s">
        <v>313</v>
      </c>
      <c r="C12" s="69">
        <v>7</v>
      </c>
      <c r="D12" s="88"/>
      <c r="E12" s="69" t="s">
        <v>27</v>
      </c>
      <c r="F12" s="69" t="s">
        <v>314</v>
      </c>
      <c r="G12" s="53">
        <v>538898.36</v>
      </c>
      <c r="H12" s="69" t="s">
        <v>310</v>
      </c>
      <c r="I12" s="64">
        <v>44452</v>
      </c>
      <c r="J12" s="23">
        <f>NETWORKDAYS(I12,N2)</f>
        <v>5</v>
      </c>
      <c r="K12" s="69" t="s">
        <v>311</v>
      </c>
      <c r="L12" s="69" t="s">
        <v>31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</row>
    <row r="13" spans="1:44" s="69" customFormat="1" ht="99.95" customHeight="1" x14ac:dyDescent="0.25">
      <c r="A13" s="18" t="s">
        <v>60</v>
      </c>
      <c r="B13" s="51" t="s">
        <v>55</v>
      </c>
      <c r="C13" s="51">
        <v>1</v>
      </c>
      <c r="D13" s="51" t="s">
        <v>56</v>
      </c>
      <c r="E13" s="51" t="s">
        <v>57</v>
      </c>
      <c r="F13" s="51" t="s">
        <v>58</v>
      </c>
      <c r="G13" s="53">
        <v>1485000</v>
      </c>
      <c r="H13" s="68" t="s">
        <v>215</v>
      </c>
      <c r="I13" s="38">
        <v>44439</v>
      </c>
      <c r="J13" s="23">
        <f>NETWORKDAYS(I13,N2)</f>
        <v>14</v>
      </c>
      <c r="K13" s="11" t="s">
        <v>315</v>
      </c>
      <c r="L13" s="51" t="s">
        <v>40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</row>
    <row r="14" spans="1:44" s="69" customFormat="1" ht="99.95" customHeight="1" x14ac:dyDescent="0.25">
      <c r="A14" s="18" t="s">
        <v>60</v>
      </c>
      <c r="B14" s="69" t="s">
        <v>316</v>
      </c>
      <c r="C14" s="69">
        <v>1</v>
      </c>
      <c r="D14" s="69" t="s">
        <v>317</v>
      </c>
      <c r="E14" s="69" t="s">
        <v>318</v>
      </c>
      <c r="F14" s="69" t="s">
        <v>63</v>
      </c>
      <c r="G14" s="53">
        <v>26100</v>
      </c>
      <c r="H14" s="69" t="s">
        <v>63</v>
      </c>
      <c r="I14" s="64">
        <v>44453</v>
      </c>
      <c r="J14" s="23">
        <f>NETWORKDAYS(I14,N2)</f>
        <v>4</v>
      </c>
      <c r="K14" s="69" t="s">
        <v>48</v>
      </c>
      <c r="L14" s="69" t="s">
        <v>75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</row>
    <row r="15" spans="1:44" s="9" customFormat="1" ht="99.95" customHeight="1" x14ac:dyDescent="0.25">
      <c r="A15" s="25" t="s">
        <v>60</v>
      </c>
      <c r="B15" s="52" t="s">
        <v>35</v>
      </c>
      <c r="C15" s="52">
        <v>3</v>
      </c>
      <c r="D15" s="84" t="s">
        <v>36</v>
      </c>
      <c r="E15" s="52" t="s">
        <v>44</v>
      </c>
      <c r="F15" s="52" t="s">
        <v>38</v>
      </c>
      <c r="G15" s="78">
        <v>4376945.74</v>
      </c>
      <c r="H15" s="52" t="s">
        <v>138</v>
      </c>
      <c r="I15" s="39" t="s">
        <v>138</v>
      </c>
      <c r="J15" s="26" t="s">
        <v>138</v>
      </c>
      <c r="K15" s="42" t="s">
        <v>219</v>
      </c>
      <c r="L15" s="52" t="s">
        <v>40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s="9" customFormat="1" ht="99.95" customHeight="1" x14ac:dyDescent="0.25">
      <c r="A16" s="25" t="s">
        <v>60</v>
      </c>
      <c r="B16" s="52" t="s">
        <v>41</v>
      </c>
      <c r="C16" s="52">
        <v>1</v>
      </c>
      <c r="D16" s="84"/>
      <c r="E16" s="52" t="s">
        <v>44</v>
      </c>
      <c r="F16" s="52" t="s">
        <v>38</v>
      </c>
      <c r="G16" s="78">
        <v>2205748.2999999998</v>
      </c>
      <c r="H16" s="52" t="s">
        <v>138</v>
      </c>
      <c r="I16" s="39" t="s">
        <v>138</v>
      </c>
      <c r="J16" s="26" t="s">
        <v>138</v>
      </c>
      <c r="K16" s="42" t="s">
        <v>219</v>
      </c>
      <c r="L16" s="52" t="s">
        <v>40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s="9" customFormat="1" ht="99.95" customHeight="1" x14ac:dyDescent="0.25">
      <c r="A17" s="25" t="s">
        <v>60</v>
      </c>
      <c r="B17" s="52" t="s">
        <v>43</v>
      </c>
      <c r="C17" s="52">
        <v>1</v>
      </c>
      <c r="D17" s="84"/>
      <c r="E17" s="52" t="s">
        <v>44</v>
      </c>
      <c r="F17" s="52" t="s">
        <v>38</v>
      </c>
      <c r="G17" s="78">
        <v>12272566.550000001</v>
      </c>
      <c r="H17" s="52" t="s">
        <v>138</v>
      </c>
      <c r="I17" s="39" t="s">
        <v>138</v>
      </c>
      <c r="J17" s="26" t="s">
        <v>138</v>
      </c>
      <c r="K17" s="42" t="s">
        <v>219</v>
      </c>
      <c r="L17" s="52" t="s">
        <v>40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s="9" customFormat="1" ht="99.95" customHeight="1" x14ac:dyDescent="0.25">
      <c r="A18" s="25" t="s">
        <v>60</v>
      </c>
      <c r="B18" s="52" t="s">
        <v>45</v>
      </c>
      <c r="C18" s="52">
        <v>1</v>
      </c>
      <c r="D18" s="52" t="s">
        <v>46</v>
      </c>
      <c r="E18" s="52" t="s">
        <v>47</v>
      </c>
      <c r="F18" s="52" t="s">
        <v>38</v>
      </c>
      <c r="G18" s="78">
        <v>137728.5</v>
      </c>
      <c r="H18" s="52" t="s">
        <v>138</v>
      </c>
      <c r="I18" s="39" t="s">
        <v>138</v>
      </c>
      <c r="J18" s="26" t="s">
        <v>138</v>
      </c>
      <c r="K18" s="42" t="s">
        <v>219</v>
      </c>
      <c r="L18" s="52" t="s">
        <v>40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19" spans="1:44" s="9" customFormat="1" ht="99.95" customHeight="1" x14ac:dyDescent="0.25">
      <c r="A19" s="25" t="s">
        <v>60</v>
      </c>
      <c r="B19" s="52" t="s">
        <v>49</v>
      </c>
      <c r="C19" s="52">
        <v>3</v>
      </c>
      <c r="D19" s="84" t="s">
        <v>50</v>
      </c>
      <c r="E19" s="52" t="s">
        <v>211</v>
      </c>
      <c r="F19" s="52" t="s">
        <v>38</v>
      </c>
      <c r="G19" s="78">
        <v>1487278.51</v>
      </c>
      <c r="H19" s="52" t="s">
        <v>138</v>
      </c>
      <c r="I19" s="39" t="s">
        <v>138</v>
      </c>
      <c r="J19" s="26" t="s">
        <v>138</v>
      </c>
      <c r="K19" s="42" t="s">
        <v>219</v>
      </c>
      <c r="L19" s="52" t="s">
        <v>40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</row>
    <row r="20" spans="1:44" s="9" customFormat="1" ht="99.95" customHeight="1" x14ac:dyDescent="0.25">
      <c r="A20" s="25" t="s">
        <v>60</v>
      </c>
      <c r="B20" s="52" t="s">
        <v>53</v>
      </c>
      <c r="C20" s="52">
        <v>11</v>
      </c>
      <c r="D20" s="84"/>
      <c r="E20" s="52" t="s">
        <v>211</v>
      </c>
      <c r="F20" s="52" t="s">
        <v>38</v>
      </c>
      <c r="G20" s="78">
        <v>937671.92999999993</v>
      </c>
      <c r="H20" s="52" t="s">
        <v>138</v>
      </c>
      <c r="I20" s="39" t="s">
        <v>138</v>
      </c>
      <c r="J20" s="26" t="s">
        <v>138</v>
      </c>
      <c r="K20" s="42" t="s">
        <v>219</v>
      </c>
      <c r="L20" s="52" t="s">
        <v>40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44" ht="99.95" customHeight="1" x14ac:dyDescent="0.25">
      <c r="A21" s="25" t="s">
        <v>68</v>
      </c>
      <c r="B21" s="52" t="s">
        <v>101</v>
      </c>
      <c r="C21" s="52">
        <v>1</v>
      </c>
      <c r="D21" s="52" t="s">
        <v>61</v>
      </c>
      <c r="E21" s="52" t="s">
        <v>74</v>
      </c>
      <c r="F21" s="52" t="s">
        <v>62</v>
      </c>
      <c r="G21" s="78">
        <v>14311.1</v>
      </c>
      <c r="H21" s="52" t="s">
        <v>138</v>
      </c>
      <c r="I21" s="39" t="s">
        <v>138</v>
      </c>
      <c r="J21" s="26" t="s">
        <v>138</v>
      </c>
      <c r="K21" s="42" t="s">
        <v>219</v>
      </c>
      <c r="L21" s="52" t="s">
        <v>250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</row>
    <row r="22" spans="1:44" ht="99.95" customHeight="1" x14ac:dyDescent="0.25">
      <c r="A22" s="25" t="s">
        <v>68</v>
      </c>
      <c r="B22" s="52" t="s">
        <v>172</v>
      </c>
      <c r="C22" s="52">
        <v>2</v>
      </c>
      <c r="D22" s="52" t="s">
        <v>65</v>
      </c>
      <c r="E22" s="52" t="s">
        <v>66</v>
      </c>
      <c r="F22" s="52" t="s">
        <v>67</v>
      </c>
      <c r="G22" s="78">
        <v>8800</v>
      </c>
      <c r="H22" s="52" t="s">
        <v>138</v>
      </c>
      <c r="I22" s="39" t="s">
        <v>138</v>
      </c>
      <c r="J22" s="26" t="s">
        <v>138</v>
      </c>
      <c r="K22" s="42" t="s">
        <v>219</v>
      </c>
      <c r="L22" s="52" t="s">
        <v>250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</row>
    <row r="23" spans="1:44" ht="99.95" customHeight="1" x14ac:dyDescent="0.25">
      <c r="A23" s="58" t="s">
        <v>233</v>
      </c>
      <c r="B23" s="9" t="s">
        <v>173</v>
      </c>
      <c r="C23" s="9">
        <v>1</v>
      </c>
      <c r="D23" s="9" t="s">
        <v>259</v>
      </c>
      <c r="E23" s="9" t="s">
        <v>260</v>
      </c>
      <c r="F23" s="51" t="s">
        <v>264</v>
      </c>
      <c r="G23" s="59">
        <v>140980</v>
      </c>
      <c r="H23" s="68" t="s">
        <v>152</v>
      </c>
      <c r="I23" s="60">
        <v>44434</v>
      </c>
      <c r="J23" s="61">
        <f>NETWORKDAYS(I23,N2)</f>
        <v>17</v>
      </c>
      <c r="K23" s="77" t="s">
        <v>261</v>
      </c>
      <c r="L23" s="9" t="s">
        <v>75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</row>
    <row r="24" spans="1:44" ht="99.95" customHeight="1" x14ac:dyDescent="0.25">
      <c r="A24" s="58" t="s">
        <v>233</v>
      </c>
      <c r="B24" s="9" t="s">
        <v>174</v>
      </c>
      <c r="C24" s="9">
        <v>1</v>
      </c>
      <c r="D24" s="9" t="s">
        <v>262</v>
      </c>
      <c r="E24" s="9" t="s">
        <v>263</v>
      </c>
      <c r="F24" s="51" t="s">
        <v>264</v>
      </c>
      <c r="G24" s="59">
        <v>1051704</v>
      </c>
      <c r="H24" s="68" t="s">
        <v>152</v>
      </c>
      <c r="I24" s="60">
        <v>44453</v>
      </c>
      <c r="J24" s="61">
        <f>NETWORKDAYS(I24,N2)</f>
        <v>4</v>
      </c>
      <c r="K24" s="77" t="s">
        <v>344</v>
      </c>
      <c r="L24" s="9" t="s">
        <v>75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</row>
    <row r="25" spans="1:44" ht="99.95" customHeight="1" x14ac:dyDescent="0.25">
      <c r="A25" s="25" t="s">
        <v>233</v>
      </c>
      <c r="B25" s="52" t="s">
        <v>234</v>
      </c>
      <c r="C25" s="52">
        <v>1</v>
      </c>
      <c r="D25" s="65" t="s">
        <v>235</v>
      </c>
      <c r="E25" s="52" t="s">
        <v>236</v>
      </c>
      <c r="F25" s="52" t="s">
        <v>237</v>
      </c>
      <c r="G25" s="78">
        <v>17500</v>
      </c>
      <c r="H25" s="52" t="s">
        <v>138</v>
      </c>
      <c r="I25" s="39" t="s">
        <v>138</v>
      </c>
      <c r="J25" s="26" t="s">
        <v>138</v>
      </c>
      <c r="K25" s="42" t="s">
        <v>219</v>
      </c>
      <c r="L25" s="52" t="s">
        <v>75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</row>
    <row r="26" spans="1:44" ht="106.5" customHeight="1" x14ac:dyDescent="0.25">
      <c r="A26" s="18" t="s">
        <v>233</v>
      </c>
      <c r="B26" s="51" t="s">
        <v>238</v>
      </c>
      <c r="C26" s="51">
        <v>1</v>
      </c>
      <c r="D26" s="63" t="s">
        <v>239</v>
      </c>
      <c r="E26" s="51" t="s">
        <v>236</v>
      </c>
      <c r="F26" s="51" t="s">
        <v>237</v>
      </c>
      <c r="G26" s="53">
        <v>18998</v>
      </c>
      <c r="H26" s="51" t="s">
        <v>63</v>
      </c>
      <c r="I26" s="38">
        <v>44452</v>
      </c>
      <c r="J26" s="23">
        <f>NETWORKDAYS(I26,N2)</f>
        <v>5</v>
      </c>
      <c r="K26" s="77" t="s">
        <v>345</v>
      </c>
      <c r="L26" s="51" t="s">
        <v>75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</row>
    <row r="27" spans="1:44" ht="106.5" customHeight="1" x14ac:dyDescent="0.25">
      <c r="A27" s="18" t="s">
        <v>233</v>
      </c>
      <c r="B27" s="63" t="s">
        <v>265</v>
      </c>
      <c r="C27" s="51">
        <v>1</v>
      </c>
      <c r="D27" s="63" t="s">
        <v>266</v>
      </c>
      <c r="E27" s="63" t="s">
        <v>267</v>
      </c>
      <c r="F27" s="51" t="s">
        <v>268</v>
      </c>
      <c r="G27" s="53">
        <v>3680</v>
      </c>
      <c r="H27" s="51" t="s">
        <v>79</v>
      </c>
      <c r="I27" s="64">
        <v>44452</v>
      </c>
      <c r="J27" s="23">
        <f>NETWORKDAYS(I27,N2)</f>
        <v>5</v>
      </c>
      <c r="K27" s="77" t="s">
        <v>346</v>
      </c>
      <c r="L27" s="51" t="s">
        <v>75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</row>
    <row r="28" spans="1:44" s="77" customFormat="1" ht="106.5" customHeight="1" x14ac:dyDescent="0.25">
      <c r="A28" s="18" t="s">
        <v>233</v>
      </c>
      <c r="B28" s="77" t="s">
        <v>348</v>
      </c>
      <c r="C28" s="77">
        <v>1</v>
      </c>
      <c r="D28" s="77" t="s">
        <v>349</v>
      </c>
      <c r="E28" s="77" t="s">
        <v>350</v>
      </c>
      <c r="F28" s="77" t="s">
        <v>351</v>
      </c>
      <c r="G28" s="53">
        <v>100000</v>
      </c>
      <c r="H28" s="77" t="s">
        <v>352</v>
      </c>
      <c r="I28" s="64">
        <v>44453</v>
      </c>
      <c r="J28" s="23">
        <f>NETWORKDAYS(I28,N2)</f>
        <v>4</v>
      </c>
      <c r="K28" s="77" t="s">
        <v>347</v>
      </c>
      <c r="L28" s="77" t="s">
        <v>250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</row>
    <row r="29" spans="1:44" ht="106.5" customHeight="1" x14ac:dyDescent="0.25">
      <c r="A29" s="25" t="s">
        <v>299</v>
      </c>
      <c r="B29" s="79" t="s">
        <v>270</v>
      </c>
      <c r="C29" s="67">
        <v>1</v>
      </c>
      <c r="D29" s="65" t="s">
        <v>271</v>
      </c>
      <c r="E29" s="65" t="s">
        <v>272</v>
      </c>
      <c r="F29" s="65" t="s">
        <v>273</v>
      </c>
      <c r="G29" s="78">
        <v>2153.4499999999998</v>
      </c>
      <c r="H29" s="79" t="s">
        <v>138</v>
      </c>
      <c r="I29" s="80" t="s">
        <v>138</v>
      </c>
      <c r="J29" s="26" t="s">
        <v>138</v>
      </c>
      <c r="K29" s="75" t="s">
        <v>219</v>
      </c>
      <c r="L29" s="79" t="s">
        <v>64</v>
      </c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</row>
    <row r="30" spans="1:44" ht="114" customHeight="1" x14ac:dyDescent="0.25">
      <c r="A30" s="25" t="s">
        <v>299</v>
      </c>
      <c r="B30" s="79" t="s">
        <v>274</v>
      </c>
      <c r="C30" s="67">
        <v>2</v>
      </c>
      <c r="D30" s="65" t="s">
        <v>275</v>
      </c>
      <c r="E30" s="65" t="s">
        <v>276</v>
      </c>
      <c r="F30" s="65" t="s">
        <v>273</v>
      </c>
      <c r="G30" s="78">
        <v>8203.0858000000007</v>
      </c>
      <c r="H30" s="79" t="s">
        <v>138</v>
      </c>
      <c r="I30" s="80" t="s">
        <v>138</v>
      </c>
      <c r="J30" s="26" t="s">
        <v>138</v>
      </c>
      <c r="K30" s="75" t="s">
        <v>219</v>
      </c>
      <c r="L30" s="79" t="s">
        <v>64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</row>
    <row r="31" spans="1:44" s="9" customFormat="1" ht="99.95" customHeight="1" x14ac:dyDescent="0.25">
      <c r="A31" s="25" t="s">
        <v>269</v>
      </c>
      <c r="B31" s="79" t="s">
        <v>175</v>
      </c>
      <c r="C31" s="79">
        <v>1</v>
      </c>
      <c r="D31" s="79" t="s">
        <v>169</v>
      </c>
      <c r="E31" s="79" t="s">
        <v>170</v>
      </c>
      <c r="F31" s="79" t="s">
        <v>215</v>
      </c>
      <c r="G31" s="78">
        <v>9000835.4900000002</v>
      </c>
      <c r="H31" s="79" t="s">
        <v>138</v>
      </c>
      <c r="I31" s="39" t="s">
        <v>138</v>
      </c>
      <c r="J31" s="26" t="s">
        <v>138</v>
      </c>
      <c r="K31" s="75" t="s">
        <v>219</v>
      </c>
      <c r="L31" s="79" t="s">
        <v>250</v>
      </c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ht="169.5" customHeight="1" x14ac:dyDescent="0.25">
      <c r="A32" s="25" t="s">
        <v>269</v>
      </c>
      <c r="B32" s="79" t="s">
        <v>301</v>
      </c>
      <c r="C32" s="67">
        <v>1</v>
      </c>
      <c r="D32" s="65" t="s">
        <v>277</v>
      </c>
      <c r="E32" s="65" t="s">
        <v>278</v>
      </c>
      <c r="F32" s="65" t="s">
        <v>279</v>
      </c>
      <c r="G32" s="78">
        <v>250000</v>
      </c>
      <c r="H32" s="79" t="s">
        <v>138</v>
      </c>
      <c r="I32" s="74" t="s">
        <v>138</v>
      </c>
      <c r="J32" s="26" t="s">
        <v>138</v>
      </c>
      <c r="K32" s="75" t="s">
        <v>219</v>
      </c>
      <c r="L32" s="32" t="s">
        <v>40</v>
      </c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</row>
    <row r="33" spans="1:44" ht="168.75" customHeight="1" x14ac:dyDescent="0.25">
      <c r="A33" s="18" t="s">
        <v>269</v>
      </c>
      <c r="B33" s="51" t="s">
        <v>302</v>
      </c>
      <c r="C33" s="3">
        <v>1</v>
      </c>
      <c r="D33" s="63" t="s">
        <v>280</v>
      </c>
      <c r="E33" s="63" t="s">
        <v>281</v>
      </c>
      <c r="F33" s="63" t="s">
        <v>279</v>
      </c>
      <c r="G33" s="53">
        <v>109939.49</v>
      </c>
      <c r="H33" s="68" t="s">
        <v>152</v>
      </c>
      <c r="I33" s="64">
        <v>44433</v>
      </c>
      <c r="J33" s="23">
        <f>NETWORKDAYS(I33,N2)</f>
        <v>18</v>
      </c>
      <c r="K33" s="51" t="s">
        <v>353</v>
      </c>
      <c r="L33" s="51" t="s">
        <v>250</v>
      </c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</row>
    <row r="34" spans="1:44" ht="106.5" customHeight="1" x14ac:dyDescent="0.25">
      <c r="A34" s="77" t="s">
        <v>269</v>
      </c>
      <c r="B34" s="51" t="s">
        <v>282</v>
      </c>
      <c r="C34" s="51">
        <v>1</v>
      </c>
      <c r="D34" s="77" t="s">
        <v>354</v>
      </c>
      <c r="E34" s="63" t="s">
        <v>355</v>
      </c>
      <c r="F34" s="63" t="s">
        <v>283</v>
      </c>
      <c r="G34" s="53">
        <v>0</v>
      </c>
      <c r="H34" s="51" t="s">
        <v>120</v>
      </c>
      <c r="I34" s="64">
        <v>44435</v>
      </c>
      <c r="J34" s="23">
        <f>NETWORKDAYS(I34,N2)</f>
        <v>16</v>
      </c>
      <c r="K34" s="51" t="s">
        <v>343</v>
      </c>
      <c r="L34" s="51" t="s">
        <v>64</v>
      </c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</row>
    <row r="35" spans="1:44" s="77" customFormat="1" ht="106.5" customHeight="1" x14ac:dyDescent="0.25">
      <c r="A35" s="18" t="s">
        <v>269</v>
      </c>
      <c r="B35" s="77" t="s">
        <v>356</v>
      </c>
      <c r="C35" s="77">
        <v>9</v>
      </c>
      <c r="D35" s="77" t="s">
        <v>357</v>
      </c>
      <c r="E35" s="77" t="s">
        <v>358</v>
      </c>
      <c r="F35" s="77" t="s">
        <v>359</v>
      </c>
      <c r="G35" s="53">
        <v>0</v>
      </c>
      <c r="H35" s="77" t="s">
        <v>120</v>
      </c>
      <c r="I35" s="38">
        <v>44453</v>
      </c>
      <c r="J35" s="23">
        <f>NETWORKDAYS(I35,N2)</f>
        <v>4</v>
      </c>
      <c r="K35" s="77" t="s">
        <v>343</v>
      </c>
      <c r="L35" s="77" t="s">
        <v>250</v>
      </c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</row>
    <row r="36" spans="1:44" s="52" customFormat="1" ht="99.95" customHeight="1" x14ac:dyDescent="0.25">
      <c r="A36" s="25" t="s">
        <v>100</v>
      </c>
      <c r="B36" s="29" t="s">
        <v>76</v>
      </c>
      <c r="C36" s="29">
        <v>1</v>
      </c>
      <c r="D36" s="30" t="s">
        <v>77</v>
      </c>
      <c r="E36" s="29" t="s">
        <v>78</v>
      </c>
      <c r="F36" s="29" t="s">
        <v>38</v>
      </c>
      <c r="G36" s="31">
        <v>112496400</v>
      </c>
      <c r="H36" s="52" t="s">
        <v>138</v>
      </c>
      <c r="I36" s="39" t="s">
        <v>138</v>
      </c>
      <c r="J36" s="26" t="s">
        <v>138</v>
      </c>
      <c r="K36" s="42" t="s">
        <v>219</v>
      </c>
      <c r="L36" s="32" t="s">
        <v>40</v>
      </c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</row>
    <row r="37" spans="1:44" s="52" customFormat="1" ht="99.95" customHeight="1" x14ac:dyDescent="0.25">
      <c r="A37" s="25" t="s">
        <v>100</v>
      </c>
      <c r="B37" s="52" t="s">
        <v>82</v>
      </c>
      <c r="C37" s="52">
        <v>1</v>
      </c>
      <c r="D37" s="52" t="s">
        <v>83</v>
      </c>
      <c r="E37" s="52" t="s">
        <v>84</v>
      </c>
      <c r="F37" s="52" t="s">
        <v>85</v>
      </c>
      <c r="G37" s="31">
        <v>25359.72</v>
      </c>
      <c r="H37" s="52" t="s">
        <v>138</v>
      </c>
      <c r="I37" s="39" t="s">
        <v>138</v>
      </c>
      <c r="J37" s="26" t="s">
        <v>138</v>
      </c>
      <c r="K37" s="42" t="s">
        <v>219</v>
      </c>
      <c r="L37" s="32" t="s">
        <v>250</v>
      </c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</row>
    <row r="38" spans="1:44" ht="99.95" customHeight="1" x14ac:dyDescent="0.25">
      <c r="A38" s="18" t="s">
        <v>100</v>
      </c>
      <c r="B38" s="51" t="s">
        <v>167</v>
      </c>
      <c r="C38" s="51">
        <v>1</v>
      </c>
      <c r="D38" s="82" t="s">
        <v>89</v>
      </c>
      <c r="E38" s="51" t="s">
        <v>90</v>
      </c>
      <c r="F38" s="51" t="s">
        <v>91</v>
      </c>
      <c r="G38" s="85">
        <v>633649.5</v>
      </c>
      <c r="H38" s="51" t="s">
        <v>15</v>
      </c>
      <c r="I38" s="38">
        <v>44417</v>
      </c>
      <c r="J38" s="23">
        <f>NETWORKDAYS(I38,N2)</f>
        <v>30</v>
      </c>
      <c r="K38" s="69" t="s">
        <v>319</v>
      </c>
      <c r="L38" s="51" t="s">
        <v>93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</row>
    <row r="39" spans="1:44" ht="99.95" customHeight="1" x14ac:dyDescent="0.25">
      <c r="A39" s="18" t="s">
        <v>100</v>
      </c>
      <c r="B39" s="51" t="s">
        <v>168</v>
      </c>
      <c r="C39" s="51">
        <v>1</v>
      </c>
      <c r="D39" s="82"/>
      <c r="E39" s="51" t="s">
        <v>90</v>
      </c>
      <c r="F39" s="51" t="s">
        <v>91</v>
      </c>
      <c r="G39" s="85"/>
      <c r="H39" s="51" t="s">
        <v>15</v>
      </c>
      <c r="I39" s="38">
        <v>44417</v>
      </c>
      <c r="J39" s="23">
        <f>NETWORKDAYS(I38,N2)</f>
        <v>30</v>
      </c>
      <c r="K39" s="69" t="s">
        <v>319</v>
      </c>
      <c r="L39" s="51" t="s">
        <v>93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</row>
    <row r="40" spans="1:44" ht="99.95" customHeight="1" x14ac:dyDescent="0.25">
      <c r="A40" s="18" t="s">
        <v>100</v>
      </c>
      <c r="B40" s="51" t="s">
        <v>94</v>
      </c>
      <c r="C40" s="51">
        <v>3</v>
      </c>
      <c r="D40" s="51" t="s">
        <v>95</v>
      </c>
      <c r="E40" s="51" t="s">
        <v>96</v>
      </c>
      <c r="F40" s="51" t="s">
        <v>97</v>
      </c>
      <c r="G40" s="53">
        <v>473640.97</v>
      </c>
      <c r="H40" s="51" t="s">
        <v>15</v>
      </c>
      <c r="I40" s="38">
        <v>44438</v>
      </c>
      <c r="J40" s="23">
        <f>NETWORKDAYS(I40,N2)</f>
        <v>15</v>
      </c>
      <c r="K40" s="71" t="s">
        <v>320</v>
      </c>
      <c r="L40" s="51" t="s">
        <v>93</v>
      </c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</row>
    <row r="41" spans="1:44" ht="99.95" customHeight="1" x14ac:dyDescent="0.25">
      <c r="A41" s="18" t="s">
        <v>100</v>
      </c>
      <c r="B41" s="51" t="s">
        <v>287</v>
      </c>
      <c r="C41" s="51">
        <v>2</v>
      </c>
      <c r="D41" s="51" t="s">
        <v>288</v>
      </c>
      <c r="E41" s="51" t="s">
        <v>289</v>
      </c>
      <c r="F41" s="51" t="s">
        <v>290</v>
      </c>
      <c r="G41" s="53">
        <v>10811997.27</v>
      </c>
      <c r="H41" s="54" t="s">
        <v>15</v>
      </c>
      <c r="I41" s="64">
        <v>44434</v>
      </c>
      <c r="J41" s="23">
        <f>NETWORKDAYS(I41,N2)</f>
        <v>17</v>
      </c>
      <c r="K41" s="69" t="s">
        <v>321</v>
      </c>
      <c r="L41" s="51" t="s">
        <v>303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</row>
    <row r="42" spans="1:44" ht="99.95" customHeight="1" x14ac:dyDescent="0.25">
      <c r="A42" s="25" t="s">
        <v>100</v>
      </c>
      <c r="B42" s="70" t="s">
        <v>291</v>
      </c>
      <c r="C42" s="70">
        <v>3</v>
      </c>
      <c r="D42" s="70" t="s">
        <v>292</v>
      </c>
      <c r="E42" s="70" t="s">
        <v>289</v>
      </c>
      <c r="F42" s="70" t="s">
        <v>290</v>
      </c>
      <c r="G42" s="78">
        <v>866634.14</v>
      </c>
      <c r="H42" s="73" t="s">
        <v>138</v>
      </c>
      <c r="I42" s="74" t="s">
        <v>138</v>
      </c>
      <c r="J42" s="26" t="s">
        <v>138</v>
      </c>
      <c r="K42" s="75" t="s">
        <v>219</v>
      </c>
      <c r="L42" s="70" t="s">
        <v>303</v>
      </c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</row>
    <row r="43" spans="1:44" ht="99.95" customHeight="1" x14ac:dyDescent="0.25">
      <c r="A43" s="25" t="s">
        <v>100</v>
      </c>
      <c r="B43" s="52" t="s">
        <v>220</v>
      </c>
      <c r="C43" s="52">
        <v>6</v>
      </c>
      <c r="D43" s="66" t="s">
        <v>221</v>
      </c>
      <c r="E43" s="52" t="s">
        <v>222</v>
      </c>
      <c r="F43" s="52" t="s">
        <v>85</v>
      </c>
      <c r="G43" s="78">
        <v>341.71</v>
      </c>
      <c r="H43" s="52" t="s">
        <v>138</v>
      </c>
      <c r="I43" s="39" t="s">
        <v>138</v>
      </c>
      <c r="J43" s="26" t="s">
        <v>138</v>
      </c>
      <c r="K43" s="42" t="s">
        <v>219</v>
      </c>
      <c r="L43" s="52" t="s">
        <v>64</v>
      </c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</row>
    <row r="44" spans="1:44" ht="99.95" customHeight="1" x14ac:dyDescent="0.25">
      <c r="A44" s="25" t="s">
        <v>100</v>
      </c>
      <c r="B44" s="52" t="s">
        <v>284</v>
      </c>
      <c r="C44" s="52">
        <v>1</v>
      </c>
      <c r="D44" s="66" t="s">
        <v>285</v>
      </c>
      <c r="E44" s="52" t="s">
        <v>286</v>
      </c>
      <c r="F44" s="52" t="s">
        <v>91</v>
      </c>
      <c r="G44" s="78">
        <v>24149</v>
      </c>
      <c r="H44" s="52" t="s">
        <v>138</v>
      </c>
      <c r="I44" s="39" t="s">
        <v>138</v>
      </c>
      <c r="J44" s="26" t="s">
        <v>138</v>
      </c>
      <c r="K44" s="42" t="s">
        <v>219</v>
      </c>
      <c r="L44" s="52" t="s">
        <v>250</v>
      </c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</row>
    <row r="45" spans="1:44" ht="99.95" customHeight="1" x14ac:dyDescent="0.25">
      <c r="A45" s="25" t="s">
        <v>103</v>
      </c>
      <c r="B45" s="67" t="s">
        <v>195</v>
      </c>
      <c r="C45" s="52">
        <v>4</v>
      </c>
      <c r="D45" s="84" t="s">
        <v>104</v>
      </c>
      <c r="E45" s="52" t="s">
        <v>105</v>
      </c>
      <c r="F45" s="33" t="s">
        <v>151</v>
      </c>
      <c r="G45" s="83">
        <v>381388.18790000002</v>
      </c>
      <c r="H45" s="52" t="s">
        <v>138</v>
      </c>
      <c r="I45" s="39" t="s">
        <v>138</v>
      </c>
      <c r="J45" s="26" t="s">
        <v>138</v>
      </c>
      <c r="K45" s="42" t="s">
        <v>219</v>
      </c>
      <c r="L45" s="52" t="s">
        <v>93</v>
      </c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</row>
    <row r="46" spans="1:44" ht="99.95" customHeight="1" x14ac:dyDescent="0.25">
      <c r="A46" s="25" t="s">
        <v>103</v>
      </c>
      <c r="B46" s="67" t="s">
        <v>196</v>
      </c>
      <c r="C46" s="52">
        <v>3</v>
      </c>
      <c r="D46" s="84"/>
      <c r="E46" s="52" t="s">
        <v>105</v>
      </c>
      <c r="F46" s="33" t="s">
        <v>151</v>
      </c>
      <c r="G46" s="83"/>
      <c r="H46" s="52" t="s">
        <v>138</v>
      </c>
      <c r="I46" s="39" t="s">
        <v>138</v>
      </c>
      <c r="J46" s="26" t="s">
        <v>138</v>
      </c>
      <c r="K46" s="42" t="s">
        <v>219</v>
      </c>
      <c r="L46" s="52" t="s">
        <v>93</v>
      </c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</row>
    <row r="47" spans="1:44" ht="99.95" customHeight="1" x14ac:dyDescent="0.25">
      <c r="A47" s="25" t="s">
        <v>103</v>
      </c>
      <c r="B47" s="67" t="s">
        <v>197</v>
      </c>
      <c r="C47" s="52">
        <v>7</v>
      </c>
      <c r="D47" s="84"/>
      <c r="E47" s="52" t="s">
        <v>105</v>
      </c>
      <c r="F47" s="33" t="s">
        <v>151</v>
      </c>
      <c r="G47" s="83"/>
      <c r="H47" s="52" t="s">
        <v>138</v>
      </c>
      <c r="I47" s="39" t="s">
        <v>138</v>
      </c>
      <c r="J47" s="26" t="s">
        <v>138</v>
      </c>
      <c r="K47" s="42" t="s">
        <v>219</v>
      </c>
      <c r="L47" s="52" t="s">
        <v>93</v>
      </c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</row>
    <row r="48" spans="1:44" ht="99.95" customHeight="1" x14ac:dyDescent="0.25">
      <c r="A48" s="25" t="s">
        <v>103</v>
      </c>
      <c r="B48" s="67" t="s">
        <v>198</v>
      </c>
      <c r="C48" s="52">
        <v>21</v>
      </c>
      <c r="D48" s="84"/>
      <c r="E48" s="52" t="s">
        <v>105</v>
      </c>
      <c r="F48" s="33" t="s">
        <v>151</v>
      </c>
      <c r="G48" s="83"/>
      <c r="H48" s="52" t="s">
        <v>138</v>
      </c>
      <c r="I48" s="39" t="s">
        <v>138</v>
      </c>
      <c r="J48" s="26" t="s">
        <v>138</v>
      </c>
      <c r="K48" s="42" t="s">
        <v>219</v>
      </c>
      <c r="L48" s="52" t="s">
        <v>93</v>
      </c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</row>
    <row r="49" spans="1:44" ht="99.95" customHeight="1" x14ac:dyDescent="0.25">
      <c r="A49" s="25" t="s">
        <v>103</v>
      </c>
      <c r="B49" s="67" t="s">
        <v>199</v>
      </c>
      <c r="C49" s="52">
        <v>6</v>
      </c>
      <c r="D49" s="84"/>
      <c r="E49" s="52" t="s">
        <v>105</v>
      </c>
      <c r="F49" s="33" t="s">
        <v>151</v>
      </c>
      <c r="G49" s="83"/>
      <c r="H49" s="52" t="s">
        <v>138</v>
      </c>
      <c r="I49" s="39" t="s">
        <v>138</v>
      </c>
      <c r="J49" s="26" t="s">
        <v>138</v>
      </c>
      <c r="K49" s="42" t="s">
        <v>219</v>
      </c>
      <c r="L49" s="52" t="s">
        <v>93</v>
      </c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</row>
    <row r="50" spans="1:44" ht="99.95" customHeight="1" x14ac:dyDescent="0.25">
      <c r="A50" s="25" t="s">
        <v>103</v>
      </c>
      <c r="B50" s="67" t="s">
        <v>200</v>
      </c>
      <c r="C50" s="52">
        <v>10</v>
      </c>
      <c r="D50" s="84"/>
      <c r="E50" s="52" t="s">
        <v>105</v>
      </c>
      <c r="F50" s="33" t="s">
        <v>151</v>
      </c>
      <c r="G50" s="83"/>
      <c r="H50" s="52" t="s">
        <v>138</v>
      </c>
      <c r="I50" s="39" t="s">
        <v>138</v>
      </c>
      <c r="J50" s="26" t="s">
        <v>138</v>
      </c>
      <c r="K50" s="42" t="s">
        <v>219</v>
      </c>
      <c r="L50" s="52" t="s">
        <v>93</v>
      </c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</row>
    <row r="51" spans="1:44" ht="99.95" customHeight="1" x14ac:dyDescent="0.25">
      <c r="A51" s="25" t="s">
        <v>103</v>
      </c>
      <c r="B51" s="67" t="s">
        <v>201</v>
      </c>
      <c r="C51" s="52">
        <v>4</v>
      </c>
      <c r="D51" s="84"/>
      <c r="E51" s="52" t="s">
        <v>105</v>
      </c>
      <c r="F51" s="33" t="s">
        <v>151</v>
      </c>
      <c r="G51" s="83"/>
      <c r="H51" s="52" t="s">
        <v>138</v>
      </c>
      <c r="I51" s="39" t="s">
        <v>138</v>
      </c>
      <c r="J51" s="26" t="s">
        <v>138</v>
      </c>
      <c r="K51" s="42" t="s">
        <v>219</v>
      </c>
      <c r="L51" s="52" t="s">
        <v>93</v>
      </c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</row>
    <row r="52" spans="1:44" ht="99.95" customHeight="1" x14ac:dyDescent="0.25">
      <c r="A52" s="25" t="s">
        <v>103</v>
      </c>
      <c r="B52" s="67" t="s">
        <v>202</v>
      </c>
      <c r="C52" s="52">
        <v>1</v>
      </c>
      <c r="D52" s="84"/>
      <c r="E52" s="52" t="s">
        <v>105</v>
      </c>
      <c r="F52" s="33" t="s">
        <v>304</v>
      </c>
      <c r="G52" s="83"/>
      <c r="H52" s="52" t="s">
        <v>138</v>
      </c>
      <c r="I52" s="39" t="s">
        <v>138</v>
      </c>
      <c r="J52" s="26" t="s">
        <v>138</v>
      </c>
      <c r="K52" s="42" t="s">
        <v>219</v>
      </c>
      <c r="L52" s="52" t="s">
        <v>93</v>
      </c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</row>
    <row r="53" spans="1:44" ht="99.95" customHeight="1" x14ac:dyDescent="0.25">
      <c r="A53" s="25" t="s">
        <v>103</v>
      </c>
      <c r="B53" s="67" t="s">
        <v>203</v>
      </c>
      <c r="C53" s="52">
        <v>2</v>
      </c>
      <c r="D53" s="84"/>
      <c r="E53" s="52" t="s">
        <v>105</v>
      </c>
      <c r="F53" s="33" t="s">
        <v>304</v>
      </c>
      <c r="G53" s="83"/>
      <c r="H53" s="52" t="s">
        <v>138</v>
      </c>
      <c r="I53" s="39" t="s">
        <v>138</v>
      </c>
      <c r="J53" s="26" t="s">
        <v>138</v>
      </c>
      <c r="K53" s="42" t="s">
        <v>219</v>
      </c>
      <c r="L53" s="52" t="s">
        <v>93</v>
      </c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</row>
    <row r="54" spans="1:44" ht="99.95" customHeight="1" x14ac:dyDescent="0.25">
      <c r="A54" s="25" t="s">
        <v>103</v>
      </c>
      <c r="B54" s="67" t="s">
        <v>204</v>
      </c>
      <c r="C54" s="52">
        <v>6</v>
      </c>
      <c r="D54" s="84"/>
      <c r="E54" s="52" t="s">
        <v>105</v>
      </c>
      <c r="F54" s="33" t="s">
        <v>304</v>
      </c>
      <c r="G54" s="83"/>
      <c r="H54" s="52" t="s">
        <v>138</v>
      </c>
      <c r="I54" s="39" t="s">
        <v>138</v>
      </c>
      <c r="J54" s="26" t="s">
        <v>138</v>
      </c>
      <c r="K54" s="42" t="s">
        <v>219</v>
      </c>
      <c r="L54" s="52" t="s">
        <v>93</v>
      </c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</row>
    <row r="55" spans="1:44" ht="99.95" customHeight="1" x14ac:dyDescent="0.25">
      <c r="A55" s="25" t="s">
        <v>103</v>
      </c>
      <c r="B55" s="67" t="s">
        <v>205</v>
      </c>
      <c r="C55" s="52">
        <v>15</v>
      </c>
      <c r="D55" s="84"/>
      <c r="E55" s="52" t="s">
        <v>105</v>
      </c>
      <c r="F55" s="33" t="s">
        <v>304</v>
      </c>
      <c r="G55" s="83"/>
      <c r="H55" s="52" t="s">
        <v>138</v>
      </c>
      <c r="I55" s="39" t="s">
        <v>138</v>
      </c>
      <c r="J55" s="26" t="s">
        <v>138</v>
      </c>
      <c r="K55" s="42" t="s">
        <v>219</v>
      </c>
      <c r="L55" s="52" t="s">
        <v>93</v>
      </c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</row>
    <row r="56" spans="1:44" ht="99.95" customHeight="1" x14ac:dyDescent="0.25">
      <c r="A56" s="25" t="s">
        <v>103</v>
      </c>
      <c r="B56" s="67" t="s">
        <v>206</v>
      </c>
      <c r="C56" s="52">
        <v>3</v>
      </c>
      <c r="D56" s="84"/>
      <c r="E56" s="52" t="s">
        <v>105</v>
      </c>
      <c r="F56" s="33" t="s">
        <v>304</v>
      </c>
      <c r="G56" s="83"/>
      <c r="H56" s="52" t="s">
        <v>138</v>
      </c>
      <c r="I56" s="39" t="s">
        <v>138</v>
      </c>
      <c r="J56" s="26" t="s">
        <v>138</v>
      </c>
      <c r="K56" s="42" t="s">
        <v>219</v>
      </c>
      <c r="L56" s="52" t="s">
        <v>93</v>
      </c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</row>
    <row r="57" spans="1:44" ht="99.95" customHeight="1" x14ac:dyDescent="0.25">
      <c r="A57" s="25" t="s">
        <v>103</v>
      </c>
      <c r="B57" s="67" t="s">
        <v>207</v>
      </c>
      <c r="C57" s="52">
        <v>1</v>
      </c>
      <c r="D57" s="84"/>
      <c r="E57" s="52" t="s">
        <v>105</v>
      </c>
      <c r="F57" s="33" t="s">
        <v>304</v>
      </c>
      <c r="G57" s="83"/>
      <c r="H57" s="52" t="s">
        <v>138</v>
      </c>
      <c r="I57" s="39" t="s">
        <v>138</v>
      </c>
      <c r="J57" s="26" t="s">
        <v>138</v>
      </c>
      <c r="K57" s="42" t="s">
        <v>219</v>
      </c>
      <c r="L57" s="52" t="s">
        <v>93</v>
      </c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</row>
    <row r="58" spans="1:44" ht="99.95" customHeight="1" x14ac:dyDescent="0.25">
      <c r="A58" s="25" t="s">
        <v>103</v>
      </c>
      <c r="B58" s="67" t="s">
        <v>208</v>
      </c>
      <c r="C58" s="52">
        <v>5</v>
      </c>
      <c r="D58" s="84"/>
      <c r="E58" s="52" t="s">
        <v>105</v>
      </c>
      <c r="F58" s="33" t="s">
        <v>151</v>
      </c>
      <c r="G58" s="83"/>
      <c r="H58" s="52" t="s">
        <v>138</v>
      </c>
      <c r="I58" s="39" t="s">
        <v>138</v>
      </c>
      <c r="J58" s="26" t="s">
        <v>138</v>
      </c>
      <c r="K58" s="42" t="s">
        <v>219</v>
      </c>
      <c r="L58" s="52" t="s">
        <v>93</v>
      </c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</row>
    <row r="59" spans="1:44" ht="99.95" customHeight="1" x14ac:dyDescent="0.25">
      <c r="A59" s="25" t="s">
        <v>103</v>
      </c>
      <c r="B59" s="67" t="s">
        <v>209</v>
      </c>
      <c r="C59" s="52">
        <v>9</v>
      </c>
      <c r="D59" s="84"/>
      <c r="E59" s="52" t="s">
        <v>105</v>
      </c>
      <c r="F59" s="33" t="s">
        <v>151</v>
      </c>
      <c r="G59" s="83"/>
      <c r="H59" s="52" t="s">
        <v>138</v>
      </c>
      <c r="I59" s="39" t="s">
        <v>138</v>
      </c>
      <c r="J59" s="26" t="s">
        <v>138</v>
      </c>
      <c r="K59" s="42" t="s">
        <v>219</v>
      </c>
      <c r="L59" s="52" t="s">
        <v>93</v>
      </c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</row>
    <row r="60" spans="1:44" ht="99.95" customHeight="1" x14ac:dyDescent="0.25">
      <c r="A60" s="18" t="s">
        <v>103</v>
      </c>
      <c r="B60" s="51" t="s">
        <v>212</v>
      </c>
      <c r="C60" s="51">
        <v>1</v>
      </c>
      <c r="D60" s="51" t="s">
        <v>108</v>
      </c>
      <c r="E60" s="51" t="s">
        <v>109</v>
      </c>
      <c r="F60" s="24" t="s">
        <v>110</v>
      </c>
      <c r="G60" s="53">
        <v>8368.5</v>
      </c>
      <c r="H60" s="68" t="s">
        <v>152</v>
      </c>
      <c r="I60" s="38">
        <v>44440</v>
      </c>
      <c r="J60" s="23">
        <f>NETWORKDAYS(I60,N2)</f>
        <v>13</v>
      </c>
      <c r="K60" s="11" t="s">
        <v>322</v>
      </c>
      <c r="L60" s="51" t="s">
        <v>64</v>
      </c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</row>
    <row r="61" spans="1:44" ht="99.95" customHeight="1" x14ac:dyDescent="0.25">
      <c r="A61" s="18" t="s">
        <v>103</v>
      </c>
      <c r="B61" s="3" t="s">
        <v>176</v>
      </c>
      <c r="C61" s="51">
        <v>1</v>
      </c>
      <c r="D61" s="82" t="s">
        <v>113</v>
      </c>
      <c r="E61" s="51" t="s">
        <v>114</v>
      </c>
      <c r="F61" s="24" t="s">
        <v>115</v>
      </c>
      <c r="G61" s="53">
        <v>6923.7674999999999</v>
      </c>
      <c r="H61" s="51" t="s">
        <v>15</v>
      </c>
      <c r="I61" s="38">
        <v>44434</v>
      </c>
      <c r="J61" s="23">
        <f>NETWORKDAYS(I61,N2)</f>
        <v>17</v>
      </c>
      <c r="K61" s="51" t="s">
        <v>323</v>
      </c>
      <c r="L61" s="51" t="s">
        <v>295</v>
      </c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</row>
    <row r="62" spans="1:44" ht="99.95" customHeight="1" x14ac:dyDescent="0.25">
      <c r="A62" s="18" t="s">
        <v>103</v>
      </c>
      <c r="B62" s="3" t="s">
        <v>177</v>
      </c>
      <c r="C62" s="51">
        <v>6</v>
      </c>
      <c r="D62" s="82"/>
      <c r="E62" s="51" t="s">
        <v>114</v>
      </c>
      <c r="F62" s="24" t="s">
        <v>115</v>
      </c>
      <c r="G62" s="53">
        <v>78813.300099999993</v>
      </c>
      <c r="H62" s="51" t="s">
        <v>15</v>
      </c>
      <c r="I62" s="38">
        <v>44434</v>
      </c>
      <c r="J62" s="23">
        <f>NETWORKDAYS(I62,N2)</f>
        <v>17</v>
      </c>
      <c r="K62" s="69" t="s">
        <v>323</v>
      </c>
      <c r="L62" s="51" t="s">
        <v>295</v>
      </c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</row>
    <row r="63" spans="1:44" s="52" customFormat="1" ht="99.95" customHeight="1" x14ac:dyDescent="0.25">
      <c r="A63" s="25" t="s">
        <v>103</v>
      </c>
      <c r="B63" s="52" t="s">
        <v>178</v>
      </c>
      <c r="C63" s="52">
        <v>4</v>
      </c>
      <c r="D63" s="52" t="s">
        <v>118</v>
      </c>
      <c r="E63" s="52" t="s">
        <v>119</v>
      </c>
      <c r="F63" s="33" t="s">
        <v>115</v>
      </c>
      <c r="G63" s="78">
        <v>558184.04009999998</v>
      </c>
      <c r="H63" s="52" t="s">
        <v>138</v>
      </c>
      <c r="I63" s="39" t="s">
        <v>138</v>
      </c>
      <c r="J63" s="26" t="s">
        <v>138</v>
      </c>
      <c r="K63" s="42" t="s">
        <v>219</v>
      </c>
      <c r="L63" s="52" t="s">
        <v>75</v>
      </c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</row>
    <row r="64" spans="1:44" ht="99.95" customHeight="1" x14ac:dyDescent="0.25">
      <c r="A64" s="18" t="s">
        <v>103</v>
      </c>
      <c r="B64" s="3" t="s">
        <v>179</v>
      </c>
      <c r="C64" s="51">
        <v>2</v>
      </c>
      <c r="D64" s="82" t="s">
        <v>122</v>
      </c>
      <c r="E64" s="51" t="s">
        <v>123</v>
      </c>
      <c r="F64" s="51" t="s">
        <v>124</v>
      </c>
      <c r="G64" s="53">
        <v>1761.97</v>
      </c>
      <c r="H64" s="51" t="s">
        <v>223</v>
      </c>
      <c r="I64" s="38">
        <v>44365</v>
      </c>
      <c r="J64" s="23">
        <f>NETWORKDAYS(I64,$N$2)</f>
        <v>66</v>
      </c>
      <c r="K64" s="51" t="s">
        <v>294</v>
      </c>
      <c r="L64" s="51" t="s">
        <v>75</v>
      </c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</row>
    <row r="65" spans="1:44" ht="99.95" customHeight="1" x14ac:dyDescent="0.25">
      <c r="A65" s="18" t="s">
        <v>103</v>
      </c>
      <c r="B65" s="3" t="s">
        <v>180</v>
      </c>
      <c r="C65" s="51">
        <v>1</v>
      </c>
      <c r="D65" s="82"/>
      <c r="E65" s="51" t="s">
        <v>123</v>
      </c>
      <c r="F65" s="51" t="s">
        <v>124</v>
      </c>
      <c r="G65" s="53">
        <v>1374.91</v>
      </c>
      <c r="H65" s="51" t="s">
        <v>152</v>
      </c>
      <c r="I65" s="38">
        <v>44440</v>
      </c>
      <c r="J65" s="23">
        <f>NETWORKDAYS(I65,$N$2)</f>
        <v>13</v>
      </c>
      <c r="K65" s="51" t="s">
        <v>294</v>
      </c>
      <c r="L65" s="51" t="s">
        <v>75</v>
      </c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</row>
    <row r="66" spans="1:44" ht="99.95" customHeight="1" x14ac:dyDescent="0.25">
      <c r="A66" s="25" t="s">
        <v>103</v>
      </c>
      <c r="B66" s="67" t="s">
        <v>181</v>
      </c>
      <c r="C66" s="70">
        <v>29</v>
      </c>
      <c r="D66" s="84" t="s">
        <v>126</v>
      </c>
      <c r="E66" s="70" t="s">
        <v>127</v>
      </c>
      <c r="F66" s="76" t="s">
        <v>115</v>
      </c>
      <c r="G66" s="78">
        <v>244241.6</v>
      </c>
      <c r="H66" s="70" t="s">
        <v>138</v>
      </c>
      <c r="I66" s="74" t="s">
        <v>138</v>
      </c>
      <c r="J66" s="26" t="s">
        <v>138</v>
      </c>
      <c r="K66" s="75" t="s">
        <v>219</v>
      </c>
      <c r="L66" s="70" t="s">
        <v>240</v>
      </c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</row>
    <row r="67" spans="1:44" ht="99.95" customHeight="1" x14ac:dyDescent="0.25">
      <c r="A67" s="25" t="s">
        <v>103</v>
      </c>
      <c r="B67" s="67" t="s">
        <v>182</v>
      </c>
      <c r="C67" s="70">
        <v>24</v>
      </c>
      <c r="D67" s="84"/>
      <c r="E67" s="70" t="s">
        <v>127</v>
      </c>
      <c r="F67" s="76" t="s">
        <v>115</v>
      </c>
      <c r="G67" s="78">
        <v>348317.01</v>
      </c>
      <c r="H67" s="70" t="s">
        <v>138</v>
      </c>
      <c r="I67" s="74" t="s">
        <v>138</v>
      </c>
      <c r="J67" s="26" t="s">
        <v>138</v>
      </c>
      <c r="K67" s="75" t="s">
        <v>219</v>
      </c>
      <c r="L67" s="70" t="s">
        <v>240</v>
      </c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</row>
    <row r="68" spans="1:44" ht="99.95" customHeight="1" x14ac:dyDescent="0.25">
      <c r="A68" s="25" t="s">
        <v>103</v>
      </c>
      <c r="B68" s="67" t="s">
        <v>183</v>
      </c>
      <c r="C68" s="70">
        <v>1</v>
      </c>
      <c r="D68" s="84"/>
      <c r="E68" s="70" t="s">
        <v>127</v>
      </c>
      <c r="F68" s="76" t="s">
        <v>115</v>
      </c>
      <c r="G68" s="78">
        <v>978.25</v>
      </c>
      <c r="H68" s="70" t="s">
        <v>138</v>
      </c>
      <c r="I68" s="74" t="s">
        <v>138</v>
      </c>
      <c r="J68" s="26" t="s">
        <v>138</v>
      </c>
      <c r="K68" s="75" t="s">
        <v>219</v>
      </c>
      <c r="L68" s="70" t="s">
        <v>240</v>
      </c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</row>
    <row r="69" spans="1:44" ht="99.95" customHeight="1" x14ac:dyDescent="0.25">
      <c r="A69" s="18" t="s">
        <v>103</v>
      </c>
      <c r="B69" s="3" t="s">
        <v>224</v>
      </c>
      <c r="C69" s="51">
        <v>1</v>
      </c>
      <c r="D69" s="51" t="s">
        <v>225</v>
      </c>
      <c r="E69" s="51" t="s">
        <v>226</v>
      </c>
      <c r="F69" s="24" t="s">
        <v>227</v>
      </c>
      <c r="G69" s="59">
        <v>1433820.9567</v>
      </c>
      <c r="H69" s="51" t="s">
        <v>152</v>
      </c>
      <c r="I69" s="38">
        <v>44441</v>
      </c>
      <c r="J69" s="23">
        <f>NETWORKDAYS(I69,N2)</f>
        <v>12</v>
      </c>
      <c r="K69" s="69" t="s">
        <v>324</v>
      </c>
      <c r="L69" s="69" t="s">
        <v>240</v>
      </c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</row>
    <row r="70" spans="1:44" ht="99.95" customHeight="1" x14ac:dyDescent="0.25">
      <c r="A70" s="18" t="s">
        <v>103</v>
      </c>
      <c r="B70" s="3" t="s">
        <v>228</v>
      </c>
      <c r="C70" s="51">
        <v>3</v>
      </c>
      <c r="D70" s="51" t="s">
        <v>229</v>
      </c>
      <c r="E70" s="51" t="s">
        <v>230</v>
      </c>
      <c r="F70" s="24" t="s">
        <v>231</v>
      </c>
      <c r="G70" s="53">
        <v>0</v>
      </c>
      <c r="H70" s="68" t="s">
        <v>120</v>
      </c>
      <c r="I70" s="38">
        <v>44449</v>
      </c>
      <c r="J70" s="23">
        <f>NETWORKDAYS(I70,N2)</f>
        <v>6</v>
      </c>
      <c r="K70" s="11" t="s">
        <v>343</v>
      </c>
      <c r="L70" s="51" t="s">
        <v>232</v>
      </c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</row>
    <row r="71" spans="1:44" s="69" customFormat="1" ht="117.75" customHeight="1" x14ac:dyDescent="0.25">
      <c r="A71" s="18" t="s">
        <v>103</v>
      </c>
      <c r="B71" s="69" t="s">
        <v>336</v>
      </c>
      <c r="C71" s="69">
        <v>1</v>
      </c>
      <c r="D71" s="69" t="s">
        <v>325</v>
      </c>
      <c r="E71" s="69" t="s">
        <v>326</v>
      </c>
      <c r="F71" s="69" t="s">
        <v>327</v>
      </c>
      <c r="G71" s="53">
        <v>1949820.6</v>
      </c>
      <c r="H71" s="69" t="s">
        <v>335</v>
      </c>
      <c r="I71" s="64">
        <v>44447</v>
      </c>
      <c r="J71" s="23">
        <f>NETWORKDAYS(I71,N2)</f>
        <v>8</v>
      </c>
      <c r="K71" s="69" t="s">
        <v>334</v>
      </c>
      <c r="L71" s="69" t="s">
        <v>232</v>
      </c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</row>
    <row r="72" spans="1:44" s="69" customFormat="1" ht="99.95" customHeight="1" x14ac:dyDescent="0.25">
      <c r="A72" s="18" t="s">
        <v>103</v>
      </c>
      <c r="B72" s="69" t="s">
        <v>337</v>
      </c>
      <c r="C72" s="69">
        <v>1</v>
      </c>
      <c r="D72" s="69" t="s">
        <v>328</v>
      </c>
      <c r="E72" s="69" t="s">
        <v>329</v>
      </c>
      <c r="F72" s="69" t="s">
        <v>110</v>
      </c>
      <c r="G72" s="53">
        <v>0</v>
      </c>
      <c r="H72" s="69" t="s">
        <v>120</v>
      </c>
      <c r="I72" s="64">
        <v>44440</v>
      </c>
      <c r="J72" s="23">
        <f>NETWORKDAYS(I72,N2)</f>
        <v>13</v>
      </c>
      <c r="K72" s="69" t="s">
        <v>343</v>
      </c>
      <c r="L72" s="69" t="s">
        <v>250</v>
      </c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</row>
    <row r="73" spans="1:44" s="69" customFormat="1" ht="198" customHeight="1" x14ac:dyDescent="0.25">
      <c r="A73" s="18" t="s">
        <v>103</v>
      </c>
      <c r="B73" s="69" t="s">
        <v>338</v>
      </c>
      <c r="C73" s="69">
        <v>1</v>
      </c>
      <c r="D73" s="69" t="s">
        <v>330</v>
      </c>
      <c r="E73" s="69" t="s">
        <v>331</v>
      </c>
      <c r="F73" s="69" t="s">
        <v>332</v>
      </c>
      <c r="G73" s="53">
        <v>0</v>
      </c>
      <c r="H73" s="69" t="s">
        <v>4</v>
      </c>
      <c r="I73" s="64">
        <v>44452</v>
      </c>
      <c r="J73" s="23">
        <f>NETWORKDAYS(I73,N2)</f>
        <v>5</v>
      </c>
      <c r="K73" s="69" t="s">
        <v>333</v>
      </c>
      <c r="L73" s="69" t="s">
        <v>17</v>
      </c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</row>
    <row r="74" spans="1:44" ht="99.95" customHeight="1" x14ac:dyDescent="0.25">
      <c r="A74" s="25" t="s">
        <v>103</v>
      </c>
      <c r="B74" s="70" t="s">
        <v>298</v>
      </c>
      <c r="C74" s="70">
        <v>1</v>
      </c>
      <c r="D74" s="70" t="s">
        <v>296</v>
      </c>
      <c r="E74" s="70" t="s">
        <v>297</v>
      </c>
      <c r="F74" s="70" t="s">
        <v>130</v>
      </c>
      <c r="G74" s="78">
        <v>12562679.216700001</v>
      </c>
      <c r="H74" s="70" t="s">
        <v>138</v>
      </c>
      <c r="I74" s="74" t="s">
        <v>138</v>
      </c>
      <c r="J74" s="26" t="s">
        <v>138</v>
      </c>
      <c r="K74" s="75" t="s">
        <v>219</v>
      </c>
      <c r="L74" s="70" t="s">
        <v>240</v>
      </c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</row>
    <row r="75" spans="1:44" s="52" customFormat="1" ht="99.95" customHeight="1" x14ac:dyDescent="0.25">
      <c r="A75" s="25" t="s">
        <v>103</v>
      </c>
      <c r="B75" s="52" t="s">
        <v>184</v>
      </c>
      <c r="C75" s="52">
        <v>2</v>
      </c>
      <c r="D75" s="84" t="s">
        <v>128</v>
      </c>
      <c r="E75" s="52" t="s">
        <v>129</v>
      </c>
      <c r="F75" s="52" t="s">
        <v>130</v>
      </c>
      <c r="G75" s="83">
        <v>720288.89</v>
      </c>
      <c r="H75" s="52" t="s">
        <v>138</v>
      </c>
      <c r="I75" s="39" t="s">
        <v>138</v>
      </c>
      <c r="J75" s="26" t="s">
        <v>138</v>
      </c>
      <c r="K75" s="42" t="s">
        <v>219</v>
      </c>
      <c r="L75" s="52" t="s">
        <v>40</v>
      </c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</row>
    <row r="76" spans="1:44" s="52" customFormat="1" ht="99.95" customHeight="1" x14ac:dyDescent="0.25">
      <c r="A76" s="25" t="s">
        <v>103</v>
      </c>
      <c r="B76" s="52" t="s">
        <v>185</v>
      </c>
      <c r="C76" s="52">
        <v>1</v>
      </c>
      <c r="D76" s="84"/>
      <c r="E76" s="52" t="s">
        <v>129</v>
      </c>
      <c r="F76" s="52" t="s">
        <v>130</v>
      </c>
      <c r="G76" s="83"/>
      <c r="H76" s="52" t="s">
        <v>138</v>
      </c>
      <c r="I76" s="39" t="s">
        <v>138</v>
      </c>
      <c r="J76" s="26" t="s">
        <v>138</v>
      </c>
      <c r="K76" s="42" t="s">
        <v>219</v>
      </c>
      <c r="L76" s="52" t="s">
        <v>40</v>
      </c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</row>
    <row r="77" spans="1:44" s="52" customFormat="1" ht="99.95" customHeight="1" x14ac:dyDescent="0.25">
      <c r="A77" s="25" t="s">
        <v>103</v>
      </c>
      <c r="B77" s="52" t="s">
        <v>186</v>
      </c>
      <c r="C77" s="52">
        <v>1</v>
      </c>
      <c r="D77" s="52" t="s">
        <v>132</v>
      </c>
      <c r="E77" s="52" t="s">
        <v>133</v>
      </c>
      <c r="F77" s="52" t="s">
        <v>130</v>
      </c>
      <c r="G77" s="78">
        <v>656910.93000000005</v>
      </c>
      <c r="H77" s="52" t="s">
        <v>138</v>
      </c>
      <c r="I77" s="39" t="s">
        <v>138</v>
      </c>
      <c r="J77" s="26" t="s">
        <v>138</v>
      </c>
      <c r="K77" s="42" t="s">
        <v>219</v>
      </c>
      <c r="L77" s="52" t="s">
        <v>40</v>
      </c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</row>
    <row r="78" spans="1:44" s="52" customFormat="1" ht="99.95" customHeight="1" x14ac:dyDescent="0.25">
      <c r="A78" s="25" t="s">
        <v>103</v>
      </c>
      <c r="B78" s="52" t="s">
        <v>187</v>
      </c>
      <c r="C78" s="52">
        <v>2</v>
      </c>
      <c r="D78" s="84" t="s">
        <v>135</v>
      </c>
      <c r="E78" s="52" t="s">
        <v>136</v>
      </c>
      <c r="F78" s="52" t="s">
        <v>130</v>
      </c>
      <c r="G78" s="83">
        <v>5400943.6399999997</v>
      </c>
      <c r="H78" s="52" t="s">
        <v>138</v>
      </c>
      <c r="I78" s="39" t="s">
        <v>138</v>
      </c>
      <c r="J78" s="26" t="s">
        <v>138</v>
      </c>
      <c r="K78" s="42" t="s">
        <v>219</v>
      </c>
      <c r="L78" s="52" t="s">
        <v>40</v>
      </c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</row>
    <row r="79" spans="1:44" s="52" customFormat="1" ht="99.95" customHeight="1" x14ac:dyDescent="0.25">
      <c r="A79" s="25" t="s">
        <v>103</v>
      </c>
      <c r="B79" s="52" t="s">
        <v>188</v>
      </c>
      <c r="C79" s="52">
        <v>1</v>
      </c>
      <c r="D79" s="84"/>
      <c r="E79" s="52" t="s">
        <v>136</v>
      </c>
      <c r="F79" s="52" t="s">
        <v>130</v>
      </c>
      <c r="G79" s="83"/>
      <c r="H79" s="52" t="s">
        <v>138</v>
      </c>
      <c r="I79" s="39" t="s">
        <v>138</v>
      </c>
      <c r="J79" s="26" t="s">
        <v>138</v>
      </c>
      <c r="K79" s="42" t="s">
        <v>219</v>
      </c>
      <c r="L79" s="52" t="s">
        <v>40</v>
      </c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</row>
    <row r="80" spans="1:44" ht="99.95" customHeight="1" x14ac:dyDescent="0.25">
      <c r="A80" s="25" t="s">
        <v>165</v>
      </c>
      <c r="B80" s="52" t="s">
        <v>139</v>
      </c>
      <c r="C80" s="52">
        <v>1</v>
      </c>
      <c r="D80" s="52" t="s">
        <v>140</v>
      </c>
      <c r="E80" s="52" t="s">
        <v>141</v>
      </c>
      <c r="F80" s="52" t="s">
        <v>142</v>
      </c>
      <c r="G80" s="78">
        <v>208804.27</v>
      </c>
      <c r="H80" s="52" t="s">
        <v>138</v>
      </c>
      <c r="I80" s="39" t="s">
        <v>138</v>
      </c>
      <c r="J80" s="26" t="s">
        <v>138</v>
      </c>
      <c r="K80" s="42" t="s">
        <v>219</v>
      </c>
      <c r="L80" s="52" t="s">
        <v>75</v>
      </c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</row>
    <row r="81" spans="1:44" ht="99.95" customHeight="1" x14ac:dyDescent="0.25">
      <c r="A81" s="18" t="s">
        <v>165</v>
      </c>
      <c r="B81" s="51" t="s">
        <v>144</v>
      </c>
      <c r="C81" s="51">
        <v>1</v>
      </c>
      <c r="D81" s="51" t="s">
        <v>145</v>
      </c>
      <c r="E81" s="51" t="s">
        <v>146</v>
      </c>
      <c r="F81" s="51" t="s">
        <v>97</v>
      </c>
      <c r="G81" s="53">
        <v>66329664.869999997</v>
      </c>
      <c r="H81" s="51" t="s">
        <v>15</v>
      </c>
      <c r="I81" s="38">
        <v>44434</v>
      </c>
      <c r="J81" s="23">
        <f>NETWORKDAYS(I81,N2)</f>
        <v>17</v>
      </c>
      <c r="K81" s="11" t="s">
        <v>339</v>
      </c>
      <c r="L81" s="51" t="s">
        <v>17</v>
      </c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</row>
    <row r="82" spans="1:44" ht="99.95" customHeight="1" x14ac:dyDescent="0.25">
      <c r="A82" s="18" t="s">
        <v>165</v>
      </c>
      <c r="B82" s="51" t="s">
        <v>148</v>
      </c>
      <c r="C82" s="51">
        <v>1</v>
      </c>
      <c r="D82" s="51" t="s">
        <v>149</v>
      </c>
      <c r="E82" s="51" t="s">
        <v>150</v>
      </c>
      <c r="F82" s="51" t="s">
        <v>151</v>
      </c>
      <c r="G82" s="53">
        <v>1650032.86</v>
      </c>
      <c r="H82" s="51" t="s">
        <v>152</v>
      </c>
      <c r="I82" s="38">
        <v>44434</v>
      </c>
      <c r="J82" s="23">
        <f>NETWORKDAYS(I82,N2)</f>
        <v>17</v>
      </c>
      <c r="K82" s="51" t="s">
        <v>293</v>
      </c>
      <c r="L82" s="51" t="s">
        <v>17</v>
      </c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</row>
    <row r="83" spans="1:44" ht="99.95" customHeight="1" x14ac:dyDescent="0.25">
      <c r="A83" s="18" t="s">
        <v>165</v>
      </c>
      <c r="B83" s="51" t="s">
        <v>154</v>
      </c>
      <c r="C83" s="51">
        <v>7</v>
      </c>
      <c r="D83" s="51" t="s">
        <v>155</v>
      </c>
      <c r="E83" s="51" t="s">
        <v>156</v>
      </c>
      <c r="F83" s="51" t="s">
        <v>157</v>
      </c>
      <c r="G83" s="53">
        <v>91963.19</v>
      </c>
      <c r="H83" s="51" t="s">
        <v>152</v>
      </c>
      <c r="I83" s="38">
        <v>44400</v>
      </c>
      <c r="J83" s="23">
        <f>NETWORKDAYS(I83,N2)</f>
        <v>41</v>
      </c>
      <c r="K83" s="11" t="s">
        <v>158</v>
      </c>
      <c r="L83" s="51" t="s">
        <v>75</v>
      </c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</row>
    <row r="84" spans="1:44" s="9" customFormat="1" ht="99.95" customHeight="1" x14ac:dyDescent="0.25">
      <c r="A84" s="58" t="s">
        <v>165</v>
      </c>
      <c r="B84" s="9" t="s">
        <v>159</v>
      </c>
      <c r="C84" s="9">
        <v>1</v>
      </c>
      <c r="D84" s="9" t="s">
        <v>160</v>
      </c>
      <c r="E84" s="9" t="s">
        <v>161</v>
      </c>
      <c r="F84" s="9" t="s">
        <v>58</v>
      </c>
      <c r="G84" s="59" t="s">
        <v>138</v>
      </c>
      <c r="H84" s="9" t="s">
        <v>152</v>
      </c>
      <c r="I84" s="60">
        <v>44274</v>
      </c>
      <c r="J84" s="61">
        <f>NETWORKDAYS(I84,N2)</f>
        <v>131</v>
      </c>
      <c r="K84" s="62" t="s">
        <v>153</v>
      </c>
      <c r="L84" s="9" t="s">
        <v>75</v>
      </c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</row>
    <row r="85" spans="1:44" ht="99" customHeight="1" x14ac:dyDescent="0.25">
      <c r="A85" s="18" t="s">
        <v>165</v>
      </c>
      <c r="B85" s="51" t="s">
        <v>162</v>
      </c>
      <c r="C85" s="51">
        <v>1</v>
      </c>
      <c r="D85" s="51" t="s">
        <v>163</v>
      </c>
      <c r="E85" s="51" t="s">
        <v>164</v>
      </c>
      <c r="F85" s="51" t="s">
        <v>157</v>
      </c>
      <c r="G85" s="53">
        <v>274521.59999999998</v>
      </c>
      <c r="H85" s="51" t="s">
        <v>152</v>
      </c>
      <c r="I85" s="38">
        <v>44371</v>
      </c>
      <c r="J85" s="23">
        <f>NETWORKDAYS(I85,N2)</f>
        <v>62</v>
      </c>
      <c r="K85" s="11" t="s">
        <v>158</v>
      </c>
      <c r="L85" s="51" t="s">
        <v>75</v>
      </c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</row>
    <row r="86" spans="1:44" s="72" customFormat="1" ht="99" customHeight="1" x14ac:dyDescent="0.25">
      <c r="A86" s="18" t="s">
        <v>165</v>
      </c>
      <c r="B86" s="72" t="s">
        <v>340</v>
      </c>
      <c r="C86" s="72">
        <v>1</v>
      </c>
      <c r="D86" s="72" t="s">
        <v>341</v>
      </c>
      <c r="E86" s="72" t="s">
        <v>342</v>
      </c>
      <c r="F86" s="72" t="s">
        <v>97</v>
      </c>
      <c r="G86" s="53" t="s">
        <v>138</v>
      </c>
      <c r="H86" s="72" t="s">
        <v>120</v>
      </c>
      <c r="I86" s="64">
        <v>44440</v>
      </c>
      <c r="J86" s="23">
        <f>NETWORKDAYS(I86,N2)</f>
        <v>13</v>
      </c>
      <c r="K86" s="72" t="s">
        <v>343</v>
      </c>
      <c r="L86" s="72" t="s">
        <v>17</v>
      </c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</row>
    <row r="87" spans="1:44" ht="33.75" customHeight="1" x14ac:dyDescent="0.25">
      <c r="A87" s="100" t="s">
        <v>247</v>
      </c>
      <c r="B87" s="100"/>
      <c r="C87" s="56" t="s">
        <v>248</v>
      </c>
      <c r="D87" s="56" t="s">
        <v>249</v>
      </c>
      <c r="E87" s="99"/>
      <c r="F87" s="99"/>
      <c r="G87" s="100" t="s">
        <v>6</v>
      </c>
      <c r="H87" s="100"/>
      <c r="I87" s="89"/>
      <c r="J87" s="90"/>
      <c r="K87" s="90"/>
      <c r="L87" s="91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</row>
    <row r="88" spans="1:44" ht="15" x14ac:dyDescent="0.25">
      <c r="A88" s="98">
        <f>COUNTA(B2:B86)</f>
        <v>85</v>
      </c>
      <c r="B88" s="98"/>
      <c r="C88" s="57">
        <f>SUM(C2:C86)</f>
        <v>350</v>
      </c>
      <c r="D88" s="57">
        <f>COUNTA(D2:D86)</f>
        <v>53</v>
      </c>
      <c r="E88" s="99"/>
      <c r="F88" s="99"/>
      <c r="G88" s="101">
        <f>SUM(G2:G86)</f>
        <v>255557449.67480001</v>
      </c>
      <c r="H88" s="101"/>
      <c r="I88" s="92"/>
      <c r="J88" s="93"/>
      <c r="K88" s="93"/>
      <c r="L88" s="94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</row>
    <row r="89" spans="1:44" ht="45" x14ac:dyDescent="0.25">
      <c r="A89" s="100" t="s">
        <v>241</v>
      </c>
      <c r="B89" s="100"/>
      <c r="C89" s="56" t="s">
        <v>243</v>
      </c>
      <c r="D89" s="56" t="s">
        <v>246</v>
      </c>
      <c r="E89" s="99"/>
      <c r="F89" s="99"/>
      <c r="G89" s="101"/>
      <c r="H89" s="101"/>
      <c r="I89" s="92"/>
      <c r="J89" s="93"/>
      <c r="K89" s="93"/>
      <c r="L89" s="94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</row>
    <row r="90" spans="1:44" ht="15" x14ac:dyDescent="0.25">
      <c r="A90" s="103">
        <f>COUNTIFS(B2:B86,"&lt;&gt;CONTAR.VAZIO(B2:B66)",K2:K86,"&lt;&gt;FINALIZADO")</f>
        <v>41</v>
      </c>
      <c r="B90" s="103"/>
      <c r="C90" s="57">
        <f>C88-C92</f>
        <v>145</v>
      </c>
      <c r="D90" s="57">
        <f>D88-D92</f>
        <v>30</v>
      </c>
      <c r="E90" s="99"/>
      <c r="F90" s="99"/>
      <c r="G90" s="100" t="s">
        <v>300</v>
      </c>
      <c r="H90" s="100"/>
      <c r="I90" s="92"/>
      <c r="J90" s="93"/>
      <c r="K90" s="93"/>
      <c r="L90" s="94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</row>
    <row r="91" spans="1:44" ht="30" x14ac:dyDescent="0.25">
      <c r="A91" s="100" t="s">
        <v>242</v>
      </c>
      <c r="B91" s="100"/>
      <c r="C91" s="56" t="s">
        <v>244</v>
      </c>
      <c r="D91" s="56" t="s">
        <v>245</v>
      </c>
      <c r="E91" s="99"/>
      <c r="F91" s="99"/>
      <c r="G91" s="102">
        <f>SUM(G15,G16,G17,G18,G19,G20,G36,G37,G63,G75,G77,G78,G21,G22,G25,G43,G44,G45,G80,G29,G30,G32,G42,G66,G67,G68,G74,G31)</f>
        <v>165215363.26049995</v>
      </c>
      <c r="H91" s="102"/>
      <c r="I91" s="92"/>
      <c r="J91" s="93"/>
      <c r="K91" s="93"/>
      <c r="L91" s="94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</row>
    <row r="92" spans="1:44" ht="15" x14ac:dyDescent="0.25">
      <c r="A92" s="98">
        <f>A88-A90</f>
        <v>44</v>
      </c>
      <c r="B92" s="98"/>
      <c r="C92" s="57">
        <f>SUM(C15:C20,C21:C22,C25,C36,C37,C43:C59,C63,C75:C80,C29,C30,C32,C42,C66,C67,C68,C74,C31)</f>
        <v>205</v>
      </c>
      <c r="D92" s="57">
        <f>COUNTA(D15,D18,D19,D36,D37,D63,D75,D77,D78,D45,D43,D44,D80,D21,D22,D25,D29,D30,D32,D42,D66,D74,D31)</f>
        <v>23</v>
      </c>
      <c r="E92" s="99"/>
      <c r="F92" s="99"/>
      <c r="G92" s="102"/>
      <c r="H92" s="102"/>
      <c r="I92" s="95"/>
      <c r="J92" s="96"/>
      <c r="K92" s="96"/>
      <c r="L92" s="97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</row>
    <row r="93" spans="1:44" ht="99.95" customHeight="1" x14ac:dyDescent="0.25">
      <c r="A93" s="21"/>
      <c r="B93" s="10"/>
      <c r="C93" s="10"/>
      <c r="D93" s="10"/>
      <c r="E93" s="10"/>
      <c r="F93" s="10"/>
      <c r="G93" s="81"/>
      <c r="H93" s="50"/>
      <c r="I93" s="10"/>
      <c r="J93" s="19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</row>
    <row r="94" spans="1:44" ht="99.95" customHeight="1" x14ac:dyDescent="0.25">
      <c r="A94" s="21"/>
      <c r="B94" s="10"/>
      <c r="C94" s="10"/>
      <c r="D94" s="10"/>
      <c r="E94" s="10"/>
      <c r="F94" s="10"/>
      <c r="G94" s="20"/>
      <c r="H94" s="10"/>
      <c r="I94" s="10"/>
      <c r="J94" s="19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</row>
    <row r="95" spans="1:44" ht="99.95" customHeight="1" x14ac:dyDescent="0.25">
      <c r="A95" s="21"/>
      <c r="B95" s="10"/>
      <c r="C95" s="10"/>
      <c r="D95" s="10"/>
      <c r="E95" s="10"/>
      <c r="F95" s="10"/>
      <c r="G95" s="20"/>
      <c r="H95" s="10"/>
      <c r="I95" s="10"/>
      <c r="J95" s="19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</row>
    <row r="96" spans="1:44" ht="99.95" customHeight="1" x14ac:dyDescent="0.25">
      <c r="A96" s="21"/>
      <c r="B96" s="10"/>
      <c r="C96" s="10"/>
      <c r="D96" s="10"/>
      <c r="E96" s="10"/>
      <c r="F96" s="10"/>
      <c r="G96" s="20"/>
      <c r="H96" s="10"/>
      <c r="I96" s="10"/>
      <c r="J96" s="19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</row>
    <row r="97" spans="1:44" ht="99.95" customHeight="1" x14ac:dyDescent="0.25">
      <c r="A97" s="21"/>
      <c r="B97" s="10"/>
      <c r="C97" s="10"/>
      <c r="D97" s="10"/>
      <c r="E97" s="10"/>
      <c r="F97" s="10"/>
      <c r="G97" s="20"/>
      <c r="H97" s="10"/>
      <c r="I97" s="10"/>
      <c r="J97" s="19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</row>
    <row r="98" spans="1:44" ht="99.95" customHeight="1" x14ac:dyDescent="0.25">
      <c r="A98" s="21"/>
      <c r="B98" s="10"/>
      <c r="C98" s="10"/>
      <c r="D98" s="10"/>
      <c r="E98" s="10"/>
      <c r="F98" s="10"/>
      <c r="G98" s="20"/>
      <c r="H98" s="10"/>
      <c r="I98" s="10"/>
      <c r="J98" s="19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</row>
    <row r="99" spans="1:44" ht="99.95" customHeight="1" x14ac:dyDescent="0.25">
      <c r="A99" s="21"/>
      <c r="B99" s="10"/>
      <c r="C99" s="10"/>
      <c r="D99" s="10"/>
      <c r="E99" s="10"/>
      <c r="F99" s="10"/>
      <c r="G99" s="20"/>
      <c r="H99" s="10"/>
      <c r="I99" s="10"/>
      <c r="J99" s="19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</row>
    <row r="100" spans="1:44" ht="99.95" customHeight="1" x14ac:dyDescent="0.25">
      <c r="A100" s="21"/>
      <c r="B100" s="10"/>
      <c r="C100" s="10"/>
      <c r="D100" s="10"/>
      <c r="E100" s="10"/>
      <c r="F100" s="10"/>
      <c r="G100" s="20"/>
      <c r="H100" s="10"/>
      <c r="I100" s="10"/>
      <c r="J100" s="19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</row>
    <row r="101" spans="1:44" ht="99.95" customHeight="1" x14ac:dyDescent="0.25">
      <c r="A101" s="21"/>
      <c r="B101" s="10"/>
      <c r="C101" s="10"/>
      <c r="D101" s="10"/>
      <c r="E101" s="10"/>
      <c r="F101" s="10"/>
      <c r="G101" s="20"/>
      <c r="H101" s="10"/>
      <c r="I101" s="10"/>
      <c r="J101" s="19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</row>
    <row r="102" spans="1:44" ht="99.95" customHeight="1" x14ac:dyDescent="0.25">
      <c r="A102" s="21"/>
      <c r="B102" s="10"/>
      <c r="C102" s="10"/>
      <c r="D102" s="10"/>
      <c r="E102" s="10"/>
      <c r="F102" s="10"/>
      <c r="G102" s="20"/>
      <c r="H102" s="10"/>
      <c r="I102" s="10"/>
      <c r="J102" s="19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</row>
    <row r="103" spans="1:44" ht="99.95" customHeight="1" x14ac:dyDescent="0.25">
      <c r="A103" s="21"/>
      <c r="B103" s="10"/>
      <c r="C103" s="10"/>
      <c r="D103" s="10"/>
      <c r="E103" s="10"/>
      <c r="F103" s="10"/>
      <c r="G103" s="20"/>
      <c r="H103" s="10"/>
      <c r="I103" s="10"/>
      <c r="J103" s="19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</row>
    <row r="104" spans="1:44" ht="99.95" customHeight="1" x14ac:dyDescent="0.25">
      <c r="A104" s="21"/>
      <c r="B104" s="10"/>
      <c r="C104" s="10"/>
      <c r="D104" s="10"/>
      <c r="E104" s="10"/>
      <c r="F104" s="10"/>
      <c r="G104" s="20"/>
      <c r="H104" s="10"/>
      <c r="I104" s="10"/>
      <c r="J104" s="19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</row>
    <row r="105" spans="1:44" ht="99.95" customHeight="1" x14ac:dyDescent="0.25">
      <c r="A105" s="21"/>
      <c r="B105" s="10"/>
      <c r="C105" s="10"/>
      <c r="D105" s="10"/>
      <c r="E105" s="10"/>
      <c r="F105" s="10"/>
      <c r="G105" s="20"/>
      <c r="H105" s="10"/>
      <c r="I105" s="10"/>
      <c r="J105" s="19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</row>
    <row r="106" spans="1:44" ht="99.95" customHeight="1" x14ac:dyDescent="0.25">
      <c r="A106" s="21"/>
      <c r="B106" s="10"/>
      <c r="C106" s="10"/>
      <c r="D106" s="10"/>
      <c r="E106" s="10"/>
      <c r="F106" s="10"/>
      <c r="G106" s="20"/>
      <c r="H106" s="10"/>
      <c r="I106" s="10"/>
      <c r="J106" s="19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</row>
    <row r="107" spans="1:44" ht="99.95" customHeight="1" x14ac:dyDescent="0.25">
      <c r="A107" s="21"/>
      <c r="B107" s="10"/>
      <c r="C107" s="10"/>
      <c r="D107" s="10"/>
      <c r="E107" s="10"/>
      <c r="F107" s="10"/>
      <c r="G107" s="20"/>
      <c r="H107" s="10"/>
      <c r="I107" s="10"/>
      <c r="J107" s="19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</row>
    <row r="108" spans="1:44" ht="99.95" customHeight="1" x14ac:dyDescent="0.25">
      <c r="A108" s="21"/>
      <c r="B108" s="10"/>
      <c r="C108" s="10"/>
      <c r="D108" s="10"/>
      <c r="E108" s="10"/>
      <c r="F108" s="10"/>
      <c r="G108" s="20"/>
      <c r="H108" s="10"/>
      <c r="I108" s="10"/>
      <c r="J108" s="19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</row>
    <row r="109" spans="1:44" ht="99.95" customHeight="1" x14ac:dyDescent="0.25">
      <c r="A109" s="21"/>
      <c r="B109" s="10"/>
      <c r="C109" s="10"/>
      <c r="D109" s="10"/>
      <c r="E109" s="10"/>
      <c r="F109" s="10"/>
      <c r="G109" s="20"/>
      <c r="H109" s="10"/>
      <c r="I109" s="10"/>
      <c r="J109" s="19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</row>
    <row r="110" spans="1:44" ht="99.95" customHeight="1" x14ac:dyDescent="0.25">
      <c r="A110" s="21"/>
      <c r="B110" s="10"/>
      <c r="C110" s="10"/>
      <c r="D110" s="10"/>
      <c r="E110" s="10"/>
      <c r="F110" s="10"/>
      <c r="G110" s="20"/>
      <c r="H110" s="10"/>
      <c r="I110" s="10"/>
      <c r="J110" s="19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</row>
    <row r="111" spans="1:44" ht="99.95" customHeight="1" x14ac:dyDescent="0.25">
      <c r="A111" s="21"/>
      <c r="B111" s="10"/>
      <c r="C111" s="10"/>
      <c r="D111" s="10"/>
      <c r="E111" s="10"/>
      <c r="F111" s="10"/>
      <c r="G111" s="20"/>
      <c r="H111" s="10"/>
      <c r="I111" s="10"/>
      <c r="J111" s="19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</row>
    <row r="112" spans="1:44" ht="99.95" customHeight="1" x14ac:dyDescent="0.25">
      <c r="A112" s="21"/>
      <c r="B112" s="10"/>
      <c r="C112" s="10"/>
      <c r="D112" s="10"/>
      <c r="E112" s="10"/>
      <c r="F112" s="10"/>
      <c r="G112" s="20"/>
      <c r="H112" s="10"/>
      <c r="I112" s="10"/>
      <c r="J112" s="19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</row>
    <row r="113" spans="1:44" ht="99.95" customHeight="1" x14ac:dyDescent="0.25">
      <c r="A113" s="21"/>
      <c r="B113" s="10"/>
      <c r="C113" s="10"/>
      <c r="D113" s="10"/>
      <c r="E113" s="10"/>
      <c r="F113" s="10"/>
      <c r="G113" s="20"/>
      <c r="H113" s="10"/>
      <c r="I113" s="10"/>
      <c r="J113" s="19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</row>
    <row r="114" spans="1:44" ht="99.95" customHeight="1" x14ac:dyDescent="0.25">
      <c r="A114" s="21"/>
      <c r="B114" s="10"/>
      <c r="C114" s="10"/>
      <c r="D114" s="10"/>
      <c r="E114" s="10"/>
      <c r="F114" s="10"/>
      <c r="G114" s="20"/>
      <c r="H114" s="10"/>
      <c r="I114" s="10"/>
      <c r="J114" s="19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</row>
    <row r="115" spans="1:44" ht="99.95" customHeight="1" x14ac:dyDescent="0.25">
      <c r="A115" s="21"/>
      <c r="B115" s="10"/>
      <c r="C115" s="10"/>
      <c r="D115" s="10"/>
      <c r="E115" s="10"/>
      <c r="F115" s="10"/>
      <c r="G115" s="20"/>
      <c r="H115" s="10"/>
      <c r="I115" s="10"/>
      <c r="J115" s="19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</row>
    <row r="116" spans="1:44" ht="99.95" customHeight="1" x14ac:dyDescent="0.25">
      <c r="A116" s="21"/>
      <c r="B116" s="10"/>
      <c r="C116" s="10"/>
      <c r="D116" s="10"/>
      <c r="E116" s="10"/>
      <c r="F116" s="10"/>
      <c r="G116" s="20"/>
      <c r="H116" s="10"/>
      <c r="I116" s="10"/>
      <c r="J116" s="19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</row>
    <row r="117" spans="1:44" ht="99.95" customHeight="1" x14ac:dyDescent="0.25">
      <c r="A117" s="21"/>
      <c r="B117" s="10"/>
      <c r="C117" s="10"/>
      <c r="D117" s="10"/>
      <c r="E117" s="10"/>
      <c r="F117" s="10"/>
      <c r="G117" s="20"/>
      <c r="H117" s="10"/>
      <c r="I117" s="10"/>
      <c r="J117" s="19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</row>
    <row r="118" spans="1:44" ht="99.95" customHeight="1" x14ac:dyDescent="0.25">
      <c r="A118" s="21"/>
      <c r="B118" s="10"/>
      <c r="C118" s="10"/>
      <c r="D118" s="10"/>
      <c r="E118" s="10"/>
      <c r="F118" s="10"/>
      <c r="G118" s="20"/>
      <c r="H118" s="10"/>
      <c r="I118" s="10"/>
      <c r="J118" s="19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</row>
    <row r="119" spans="1:44" ht="99.95" customHeight="1" x14ac:dyDescent="0.25">
      <c r="A119" s="21"/>
      <c r="B119" s="10"/>
      <c r="C119" s="10"/>
      <c r="D119" s="10"/>
      <c r="E119" s="10"/>
      <c r="F119" s="10"/>
      <c r="G119" s="20"/>
      <c r="H119" s="10"/>
      <c r="I119" s="10"/>
      <c r="J119" s="19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</row>
    <row r="120" spans="1:44" ht="99.95" customHeight="1" x14ac:dyDescent="0.25">
      <c r="A120" s="21"/>
      <c r="B120" s="10"/>
      <c r="C120" s="10"/>
      <c r="D120" s="10"/>
      <c r="E120" s="10"/>
      <c r="F120" s="10"/>
      <c r="G120" s="20"/>
      <c r="H120" s="10"/>
      <c r="I120" s="10"/>
      <c r="J120" s="19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</row>
    <row r="121" spans="1:44" ht="99.95" customHeight="1" x14ac:dyDescent="0.25">
      <c r="A121" s="21"/>
      <c r="B121" s="10"/>
      <c r="C121" s="10"/>
      <c r="D121" s="10"/>
      <c r="E121" s="10"/>
      <c r="F121" s="10"/>
      <c r="G121" s="20"/>
      <c r="H121" s="10"/>
      <c r="I121" s="10"/>
      <c r="J121" s="19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</row>
    <row r="122" spans="1:44" ht="99.95" customHeight="1" x14ac:dyDescent="0.25">
      <c r="A122" s="21"/>
      <c r="B122" s="10"/>
      <c r="C122" s="10"/>
      <c r="D122" s="10"/>
      <c r="E122" s="10"/>
      <c r="F122" s="10"/>
      <c r="G122" s="20"/>
      <c r="H122" s="10"/>
      <c r="I122" s="10"/>
      <c r="J122" s="19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</row>
    <row r="123" spans="1:44" ht="99.95" customHeight="1" x14ac:dyDescent="0.25">
      <c r="A123" s="21"/>
      <c r="B123" s="10"/>
      <c r="C123" s="10"/>
      <c r="D123" s="10"/>
      <c r="E123" s="10"/>
      <c r="F123" s="10"/>
      <c r="G123" s="20"/>
      <c r="H123" s="10"/>
      <c r="I123" s="10"/>
      <c r="J123" s="19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</row>
    <row r="124" spans="1:44" ht="99.95" customHeight="1" x14ac:dyDescent="0.25">
      <c r="A124" s="21"/>
      <c r="B124" s="10"/>
      <c r="C124" s="10"/>
      <c r="D124" s="10"/>
      <c r="E124" s="10"/>
      <c r="F124" s="10"/>
      <c r="G124" s="20"/>
      <c r="H124" s="10"/>
      <c r="I124" s="10"/>
      <c r="J124" s="19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</row>
    <row r="125" spans="1:44" ht="99.95" customHeight="1" x14ac:dyDescent="0.25">
      <c r="A125" s="21"/>
      <c r="B125" s="10"/>
      <c r="C125" s="10"/>
      <c r="D125" s="10"/>
      <c r="E125" s="10"/>
      <c r="F125" s="10"/>
      <c r="G125" s="20"/>
      <c r="H125" s="10"/>
      <c r="I125" s="10"/>
      <c r="J125" s="19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</row>
    <row r="126" spans="1:44" ht="99.95" customHeight="1" x14ac:dyDescent="0.25">
      <c r="A126" s="21"/>
      <c r="B126" s="10"/>
      <c r="C126" s="10"/>
      <c r="D126" s="10"/>
      <c r="E126" s="10"/>
      <c r="F126" s="10"/>
      <c r="G126" s="20"/>
      <c r="H126" s="10"/>
      <c r="I126" s="10"/>
      <c r="J126" s="19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</row>
    <row r="127" spans="1:44" ht="99.95" customHeight="1" x14ac:dyDescent="0.25">
      <c r="A127" s="21"/>
      <c r="B127" s="10"/>
      <c r="C127" s="10"/>
      <c r="D127" s="10"/>
      <c r="E127" s="10"/>
      <c r="F127" s="10"/>
      <c r="G127" s="20"/>
      <c r="H127" s="10"/>
      <c r="I127" s="10"/>
      <c r="J127" s="19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</row>
    <row r="128" spans="1:44" ht="99.95" customHeight="1" x14ac:dyDescent="0.25">
      <c r="A128" s="21"/>
      <c r="B128" s="10"/>
      <c r="C128" s="10"/>
      <c r="D128" s="10"/>
      <c r="E128" s="10"/>
      <c r="F128" s="10"/>
      <c r="G128" s="20"/>
      <c r="H128" s="10"/>
      <c r="I128" s="10"/>
      <c r="J128" s="19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</row>
    <row r="129" spans="1:44" ht="99.95" customHeight="1" x14ac:dyDescent="0.25">
      <c r="A129" s="21"/>
      <c r="B129" s="10"/>
      <c r="C129" s="10"/>
      <c r="D129" s="10"/>
      <c r="E129" s="10"/>
      <c r="F129" s="10"/>
      <c r="G129" s="20"/>
      <c r="H129" s="10"/>
      <c r="I129" s="10"/>
      <c r="J129" s="19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</row>
    <row r="130" spans="1:44" ht="99.95" customHeight="1" x14ac:dyDescent="0.25">
      <c r="A130" s="21"/>
      <c r="B130" s="10"/>
      <c r="C130" s="10"/>
      <c r="D130" s="10"/>
      <c r="E130" s="10"/>
      <c r="F130" s="10"/>
      <c r="G130" s="20"/>
      <c r="H130" s="10"/>
      <c r="I130" s="10"/>
      <c r="J130" s="19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</row>
    <row r="131" spans="1:44" ht="99.95" customHeight="1" x14ac:dyDescent="0.25">
      <c r="A131" s="21"/>
      <c r="B131" s="10"/>
      <c r="C131" s="10"/>
      <c r="D131" s="10"/>
      <c r="E131" s="10"/>
      <c r="F131" s="10"/>
      <c r="G131" s="20"/>
      <c r="H131" s="10"/>
      <c r="I131" s="10"/>
      <c r="J131" s="19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</row>
    <row r="132" spans="1:44" ht="99.95" customHeight="1" x14ac:dyDescent="0.25">
      <c r="A132" s="21"/>
      <c r="B132" s="10"/>
      <c r="C132" s="10"/>
      <c r="D132" s="10"/>
      <c r="E132" s="10"/>
      <c r="F132" s="10"/>
      <c r="G132" s="20"/>
      <c r="H132" s="10"/>
      <c r="I132" s="10"/>
      <c r="J132" s="19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</row>
    <row r="133" spans="1:44" ht="99.95" customHeight="1" x14ac:dyDescent="0.25">
      <c r="A133" s="21"/>
      <c r="B133" s="10"/>
      <c r="C133" s="10"/>
      <c r="D133" s="10"/>
      <c r="E133" s="10"/>
      <c r="F133" s="10"/>
      <c r="G133" s="20"/>
      <c r="H133" s="10"/>
      <c r="I133" s="10"/>
      <c r="J133" s="19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</row>
    <row r="134" spans="1:44" ht="99.95" customHeight="1" x14ac:dyDescent="0.25">
      <c r="A134" s="21"/>
      <c r="B134" s="10"/>
      <c r="C134" s="10"/>
      <c r="D134" s="10"/>
      <c r="E134" s="10"/>
      <c r="F134" s="10"/>
      <c r="G134" s="20"/>
      <c r="H134" s="10"/>
      <c r="I134" s="10"/>
      <c r="J134" s="19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</row>
    <row r="135" spans="1:44" ht="99.95" customHeight="1" x14ac:dyDescent="0.25">
      <c r="A135" s="21"/>
      <c r="B135" s="10"/>
      <c r="C135" s="10"/>
      <c r="D135" s="10"/>
      <c r="E135" s="10"/>
      <c r="F135" s="10"/>
      <c r="G135" s="20"/>
      <c r="H135" s="10"/>
      <c r="I135" s="10"/>
      <c r="J135" s="19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</row>
    <row r="136" spans="1:44" ht="99.95" customHeight="1" x14ac:dyDescent="0.25">
      <c r="A136" s="21"/>
      <c r="B136" s="10"/>
      <c r="C136" s="10"/>
      <c r="D136" s="10"/>
      <c r="E136" s="10"/>
      <c r="F136" s="10"/>
      <c r="G136" s="20"/>
      <c r="H136" s="10"/>
      <c r="I136" s="10"/>
      <c r="J136" s="19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</row>
    <row r="137" spans="1:44" ht="99.95" customHeight="1" x14ac:dyDescent="0.25">
      <c r="A137" s="21"/>
      <c r="B137" s="10"/>
      <c r="C137" s="10"/>
      <c r="D137" s="10"/>
      <c r="E137" s="10"/>
      <c r="F137" s="10"/>
      <c r="G137" s="20"/>
      <c r="H137" s="10"/>
      <c r="I137" s="10"/>
      <c r="J137" s="19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</row>
    <row r="138" spans="1:44" ht="99.95" customHeight="1" x14ac:dyDescent="0.25">
      <c r="A138" s="21"/>
      <c r="B138" s="10"/>
      <c r="C138" s="10"/>
      <c r="D138" s="10"/>
      <c r="E138" s="10"/>
      <c r="F138" s="10"/>
      <c r="G138" s="20"/>
      <c r="H138" s="10"/>
      <c r="I138" s="10"/>
      <c r="J138" s="19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</row>
    <row r="139" spans="1:44" ht="99.95" customHeight="1" x14ac:dyDescent="0.25">
      <c r="A139" s="21"/>
      <c r="B139" s="10"/>
      <c r="C139" s="10"/>
      <c r="D139" s="10"/>
      <c r="E139" s="10"/>
      <c r="F139" s="10"/>
      <c r="G139" s="20"/>
      <c r="H139" s="10"/>
      <c r="I139" s="10"/>
      <c r="J139" s="19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</row>
    <row r="140" spans="1:44" ht="99.95" customHeight="1" x14ac:dyDescent="0.25">
      <c r="A140" s="21"/>
      <c r="B140" s="10"/>
      <c r="C140" s="10"/>
      <c r="D140" s="10"/>
      <c r="E140" s="10"/>
      <c r="F140" s="10"/>
      <c r="G140" s="20"/>
      <c r="H140" s="10"/>
      <c r="I140" s="10"/>
      <c r="J140" s="19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</row>
    <row r="141" spans="1:44" ht="99.95" customHeight="1" x14ac:dyDescent="0.25">
      <c r="A141" s="21"/>
      <c r="B141" s="10"/>
      <c r="C141" s="10"/>
      <c r="D141" s="10"/>
      <c r="E141" s="10"/>
      <c r="F141" s="10"/>
      <c r="G141" s="20"/>
      <c r="H141" s="10"/>
      <c r="I141" s="10"/>
      <c r="J141" s="19"/>
      <c r="K141" s="10"/>
      <c r="L141" s="10"/>
      <c r="M141" s="36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1:44" ht="99.95" customHeight="1" x14ac:dyDescent="0.25">
      <c r="A142" s="21"/>
      <c r="B142" s="10"/>
      <c r="C142" s="10"/>
      <c r="D142" s="10"/>
      <c r="E142" s="10"/>
      <c r="F142" s="10"/>
      <c r="G142" s="20"/>
      <c r="H142" s="10"/>
      <c r="I142" s="10"/>
      <c r="J142" s="19"/>
      <c r="K142" s="10"/>
      <c r="L142" s="10"/>
      <c r="M142" s="36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1:44" ht="99.95" customHeight="1" x14ac:dyDescent="0.25">
      <c r="A143" s="21"/>
      <c r="B143" s="10"/>
      <c r="C143" s="10"/>
      <c r="D143" s="10"/>
      <c r="E143" s="10"/>
      <c r="F143" s="10"/>
      <c r="G143" s="20"/>
      <c r="H143" s="10"/>
      <c r="I143" s="10"/>
      <c r="J143" s="19"/>
      <c r="K143" s="10"/>
      <c r="L143" s="10"/>
      <c r="M143" s="36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1:44" ht="99.95" customHeight="1" x14ac:dyDescent="0.25">
      <c r="A144" s="21"/>
      <c r="B144" s="10"/>
      <c r="C144" s="10"/>
      <c r="D144" s="10"/>
      <c r="E144" s="10"/>
      <c r="F144" s="10"/>
      <c r="G144" s="20"/>
      <c r="H144" s="10"/>
      <c r="I144" s="10"/>
      <c r="J144" s="19"/>
      <c r="K144" s="10"/>
      <c r="L144" s="10"/>
      <c r="M144" s="36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1:25" ht="99.95" customHeight="1" x14ac:dyDescent="0.25">
      <c r="A145" s="21"/>
      <c r="B145" s="10"/>
      <c r="C145" s="10"/>
      <c r="D145" s="10"/>
      <c r="E145" s="10"/>
      <c r="F145" s="10"/>
      <c r="G145" s="20"/>
      <c r="H145" s="10"/>
      <c r="I145" s="10"/>
      <c r="J145" s="19"/>
      <c r="K145" s="10"/>
      <c r="L145" s="10"/>
      <c r="M145" s="36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1:25" ht="99.95" customHeight="1" x14ac:dyDescent="0.25">
      <c r="A146" s="21"/>
      <c r="B146" s="10"/>
      <c r="C146" s="10"/>
      <c r="D146" s="10"/>
      <c r="E146" s="10"/>
      <c r="F146" s="10"/>
      <c r="G146" s="20"/>
      <c r="H146" s="10"/>
      <c r="I146" s="10"/>
      <c r="J146" s="19"/>
      <c r="K146" s="10"/>
      <c r="L146" s="10"/>
      <c r="M146" s="36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1:25" ht="99.95" customHeight="1" x14ac:dyDescent="0.25">
      <c r="A147" s="21"/>
      <c r="B147" s="10"/>
      <c r="C147" s="10"/>
      <c r="D147" s="10"/>
      <c r="E147" s="10"/>
      <c r="F147" s="10"/>
      <c r="G147" s="20"/>
      <c r="H147" s="10"/>
      <c r="I147" s="10"/>
      <c r="J147" s="19"/>
      <c r="K147" s="10"/>
      <c r="L147" s="10"/>
      <c r="M147" s="36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1:25" ht="99.95" customHeight="1" x14ac:dyDescent="0.25">
      <c r="A148" s="21"/>
      <c r="B148" s="10"/>
      <c r="C148" s="10"/>
      <c r="D148" s="10"/>
      <c r="E148" s="10"/>
      <c r="F148" s="10"/>
      <c r="G148" s="20"/>
      <c r="H148" s="10"/>
      <c r="I148" s="10"/>
      <c r="J148" s="19"/>
      <c r="K148" s="10"/>
      <c r="L148" s="10"/>
      <c r="M148" s="36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1:25" ht="99.95" customHeight="1" x14ac:dyDescent="0.25">
      <c r="A149" s="21"/>
      <c r="B149" s="10"/>
      <c r="C149" s="10"/>
      <c r="D149" s="10"/>
      <c r="E149" s="10"/>
      <c r="F149" s="10"/>
      <c r="G149" s="20"/>
      <c r="H149" s="10"/>
      <c r="I149" s="10"/>
      <c r="J149" s="19"/>
      <c r="K149" s="10"/>
      <c r="L149" s="10"/>
      <c r="M149" s="36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1:25" ht="99.95" customHeight="1" x14ac:dyDescent="0.25">
      <c r="A150" s="21"/>
      <c r="B150" s="10"/>
      <c r="C150" s="10"/>
      <c r="D150" s="10"/>
      <c r="E150" s="10"/>
      <c r="F150" s="10"/>
      <c r="G150" s="20"/>
      <c r="H150" s="10"/>
      <c r="I150" s="10"/>
      <c r="J150" s="19"/>
      <c r="K150" s="10"/>
      <c r="L150" s="10"/>
      <c r="M150" s="36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1:25" ht="99.95" customHeight="1" x14ac:dyDescent="0.25">
      <c r="A151" s="21"/>
      <c r="B151" s="10"/>
      <c r="C151" s="10"/>
      <c r="D151" s="10"/>
      <c r="E151" s="10"/>
      <c r="F151" s="10"/>
      <c r="G151" s="20"/>
      <c r="H151" s="10"/>
      <c r="I151" s="10"/>
      <c r="J151" s="19"/>
      <c r="K151" s="10"/>
      <c r="L151" s="10"/>
      <c r="M151" s="36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1:25" ht="99.95" customHeight="1" x14ac:dyDescent="0.25">
      <c r="A152" s="21"/>
      <c r="B152" s="10"/>
      <c r="C152" s="10"/>
      <c r="D152" s="10"/>
      <c r="E152" s="10"/>
      <c r="F152" s="10"/>
      <c r="G152" s="20"/>
      <c r="H152" s="10"/>
      <c r="I152" s="10"/>
      <c r="J152" s="19"/>
      <c r="K152" s="10"/>
      <c r="L152" s="10"/>
      <c r="M152" s="36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1:25" ht="99.95" customHeight="1" x14ac:dyDescent="0.25">
      <c r="A153" s="21"/>
      <c r="B153" s="10"/>
      <c r="C153" s="10"/>
      <c r="D153" s="10"/>
      <c r="E153" s="10"/>
      <c r="F153" s="10"/>
      <c r="G153" s="20"/>
      <c r="H153" s="10"/>
      <c r="I153" s="10"/>
      <c r="J153" s="19"/>
      <c r="K153" s="10"/>
      <c r="L153" s="10"/>
      <c r="M153" s="36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1:25" ht="99.95" customHeight="1" x14ac:dyDescent="0.25">
      <c r="A154" s="21"/>
      <c r="B154" s="10"/>
      <c r="C154" s="10"/>
      <c r="D154" s="10"/>
      <c r="E154" s="10"/>
      <c r="F154" s="10"/>
      <c r="G154" s="20"/>
      <c r="H154" s="10"/>
      <c r="I154" s="10"/>
      <c r="J154" s="19"/>
      <c r="K154" s="10"/>
      <c r="L154" s="10"/>
      <c r="M154" s="36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1:25" ht="99.95" customHeight="1" x14ac:dyDescent="0.25">
      <c r="A155" s="21"/>
      <c r="B155" s="10"/>
      <c r="C155" s="10"/>
      <c r="D155" s="10"/>
      <c r="E155" s="10"/>
      <c r="F155" s="10"/>
      <c r="G155" s="20"/>
      <c r="H155" s="10"/>
      <c r="I155" s="10"/>
      <c r="J155" s="19"/>
      <c r="K155" s="10"/>
      <c r="L155" s="10"/>
      <c r="M155" s="36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1:25" ht="99.95" customHeight="1" x14ac:dyDescent="0.25">
      <c r="A156" s="21"/>
      <c r="B156" s="10"/>
      <c r="C156" s="10"/>
      <c r="D156" s="10"/>
      <c r="E156" s="10"/>
      <c r="F156" s="10"/>
      <c r="G156" s="20"/>
      <c r="H156" s="10"/>
      <c r="I156" s="10"/>
      <c r="J156" s="19"/>
      <c r="K156" s="10"/>
      <c r="L156" s="10"/>
      <c r="M156" s="36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1:25" ht="99.95" customHeight="1" x14ac:dyDescent="0.25">
      <c r="A157" s="21"/>
      <c r="B157" s="10"/>
      <c r="C157" s="10"/>
      <c r="D157" s="10"/>
      <c r="E157" s="10"/>
      <c r="F157" s="10"/>
      <c r="G157" s="20"/>
      <c r="H157" s="10"/>
      <c r="I157" s="10"/>
      <c r="J157" s="19"/>
      <c r="K157" s="10"/>
      <c r="L157" s="10"/>
      <c r="M157" s="36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1:25" ht="99.95" customHeight="1" x14ac:dyDescent="0.25">
      <c r="A158" s="21"/>
      <c r="B158" s="10"/>
      <c r="C158" s="10"/>
      <c r="D158" s="10"/>
      <c r="E158" s="10"/>
      <c r="F158" s="10"/>
      <c r="G158" s="20"/>
      <c r="H158" s="10"/>
      <c r="I158" s="10"/>
      <c r="J158" s="19"/>
      <c r="K158" s="10"/>
      <c r="L158" s="10"/>
      <c r="M158" s="36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1:25" ht="99.95" customHeight="1" x14ac:dyDescent="0.25">
      <c r="A159" s="21"/>
      <c r="B159" s="10"/>
      <c r="C159" s="10"/>
      <c r="D159" s="10"/>
      <c r="E159" s="10"/>
      <c r="F159" s="10"/>
      <c r="G159" s="20"/>
      <c r="H159" s="10"/>
      <c r="I159" s="10"/>
      <c r="J159" s="19"/>
      <c r="K159" s="10"/>
      <c r="L159" s="10"/>
      <c r="M159" s="36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1:25" ht="99.95" customHeight="1" x14ac:dyDescent="0.25">
      <c r="A160" s="21"/>
      <c r="B160" s="10"/>
      <c r="C160" s="10"/>
      <c r="D160" s="10"/>
      <c r="E160" s="10"/>
      <c r="F160" s="10"/>
      <c r="G160" s="20"/>
      <c r="H160" s="10"/>
      <c r="I160" s="10"/>
      <c r="J160" s="19"/>
      <c r="K160" s="10"/>
      <c r="L160" s="10"/>
      <c r="M160" s="36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1:25" ht="99.95" customHeight="1" x14ac:dyDescent="0.25">
      <c r="A161" s="21"/>
      <c r="B161" s="10"/>
      <c r="C161" s="10"/>
      <c r="D161" s="10"/>
      <c r="E161" s="10"/>
      <c r="F161" s="10"/>
      <c r="G161" s="20"/>
      <c r="H161" s="10"/>
      <c r="I161" s="10"/>
      <c r="J161" s="19"/>
      <c r="K161" s="10"/>
      <c r="L161" s="10"/>
      <c r="M161" s="36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1:25" ht="99.95" customHeight="1" x14ac:dyDescent="0.25">
      <c r="A162" s="21"/>
      <c r="B162" s="10"/>
      <c r="C162" s="10"/>
      <c r="D162" s="10"/>
      <c r="E162" s="10"/>
      <c r="F162" s="10"/>
      <c r="G162" s="20"/>
      <c r="H162" s="10"/>
      <c r="I162" s="10"/>
      <c r="J162" s="19"/>
      <c r="K162" s="10"/>
      <c r="L162" s="10"/>
      <c r="M162" s="36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1:25" ht="99.95" customHeight="1" x14ac:dyDescent="0.25">
      <c r="A163" s="21"/>
      <c r="B163" s="10"/>
      <c r="C163" s="10"/>
      <c r="D163" s="10"/>
      <c r="E163" s="10"/>
      <c r="F163" s="10"/>
      <c r="G163" s="20"/>
      <c r="H163" s="10"/>
      <c r="I163" s="10"/>
      <c r="J163" s="19"/>
      <c r="K163" s="10"/>
      <c r="L163" s="10"/>
      <c r="M163" s="36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1:25" ht="99.95" customHeight="1" x14ac:dyDescent="0.25">
      <c r="A164" s="21"/>
      <c r="B164" s="10"/>
      <c r="C164" s="10"/>
      <c r="D164" s="10"/>
      <c r="E164" s="10"/>
      <c r="F164" s="10"/>
      <c r="G164" s="20"/>
      <c r="H164" s="10"/>
      <c r="I164" s="10"/>
      <c r="J164" s="19"/>
      <c r="K164" s="10"/>
      <c r="L164" s="10"/>
      <c r="M164" s="36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1:25" ht="99.95" customHeight="1" x14ac:dyDescent="0.25">
      <c r="A165" s="21"/>
      <c r="B165" s="10"/>
      <c r="C165" s="10"/>
      <c r="D165" s="10"/>
      <c r="E165" s="10"/>
      <c r="F165" s="10"/>
      <c r="G165" s="20"/>
      <c r="H165" s="10"/>
      <c r="I165" s="10"/>
      <c r="J165" s="19"/>
      <c r="K165" s="10"/>
      <c r="L165" s="10"/>
      <c r="M165" s="36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1:25" ht="99.95" customHeight="1" x14ac:dyDescent="0.25">
      <c r="A166" s="21"/>
      <c r="B166" s="10"/>
      <c r="C166" s="10"/>
      <c r="D166" s="10"/>
      <c r="E166" s="10"/>
      <c r="F166" s="10"/>
      <c r="G166" s="20"/>
      <c r="H166" s="10"/>
      <c r="I166" s="10"/>
      <c r="J166" s="19"/>
      <c r="K166" s="10"/>
      <c r="L166" s="10"/>
      <c r="M166" s="36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1:25" ht="99.95" customHeight="1" x14ac:dyDescent="0.25">
      <c r="A167" s="21"/>
      <c r="B167" s="10"/>
      <c r="C167" s="10"/>
      <c r="D167" s="10"/>
      <c r="E167" s="10"/>
      <c r="F167" s="10"/>
      <c r="G167" s="20"/>
      <c r="H167" s="10"/>
      <c r="I167" s="10"/>
      <c r="J167" s="19"/>
      <c r="K167" s="10"/>
      <c r="L167" s="10"/>
      <c r="M167" s="36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1:25" ht="99.95" customHeight="1" x14ac:dyDescent="0.25">
      <c r="A168" s="21"/>
      <c r="B168" s="10"/>
      <c r="C168" s="10"/>
      <c r="D168" s="10"/>
      <c r="E168" s="10"/>
      <c r="F168" s="10"/>
      <c r="G168" s="20"/>
      <c r="H168" s="10"/>
      <c r="I168" s="10"/>
      <c r="J168" s="19"/>
      <c r="K168" s="10"/>
      <c r="L168" s="10"/>
      <c r="M168" s="36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1:25" ht="99.95" customHeight="1" x14ac:dyDescent="0.25">
      <c r="A169" s="21"/>
      <c r="B169" s="10"/>
      <c r="C169" s="10"/>
      <c r="D169" s="10"/>
      <c r="E169" s="10"/>
      <c r="F169" s="10"/>
      <c r="G169" s="20"/>
      <c r="H169" s="10"/>
      <c r="I169" s="10"/>
      <c r="J169" s="19"/>
      <c r="K169" s="10"/>
      <c r="L169" s="10"/>
      <c r="M169" s="36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1:25" ht="99.95" customHeight="1" x14ac:dyDescent="0.25">
      <c r="A170" s="22"/>
      <c r="B170" s="55"/>
      <c r="C170" s="55"/>
      <c r="D170" s="44"/>
      <c r="E170" s="44"/>
      <c r="F170" s="44"/>
      <c r="G170" s="45"/>
      <c r="H170" s="46"/>
      <c r="I170" s="10"/>
      <c r="J170" s="19"/>
      <c r="K170" s="10"/>
      <c r="L170" s="47"/>
      <c r="M170" s="36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1:25" ht="99.95" customHeight="1" x14ac:dyDescent="0.25">
      <c r="D171" s="34"/>
      <c r="E171" s="34"/>
      <c r="F171" s="34"/>
      <c r="G171" s="48"/>
      <c r="H171" s="49"/>
      <c r="I171" s="10"/>
      <c r="J171" s="19"/>
      <c r="K171" s="10"/>
      <c r="L171" s="36"/>
      <c r="M171" s="36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  <row r="172" spans="1:25" ht="99.95" customHeight="1" x14ac:dyDescent="0.25">
      <c r="D172" s="34"/>
      <c r="E172" s="34"/>
      <c r="F172" s="34"/>
      <c r="G172" s="48"/>
      <c r="H172" s="49"/>
      <c r="I172" s="10"/>
      <c r="J172" s="19"/>
      <c r="K172" s="10"/>
      <c r="L172" s="36"/>
      <c r="M172" s="11"/>
    </row>
    <row r="173" spans="1:25" ht="99.95" customHeight="1" x14ac:dyDescent="0.25">
      <c r="D173" s="34"/>
      <c r="E173" s="34"/>
      <c r="F173" s="34"/>
      <c r="G173" s="48"/>
      <c r="H173" s="49"/>
      <c r="I173" s="10"/>
      <c r="J173" s="19"/>
      <c r="K173" s="10"/>
      <c r="L173" s="36"/>
      <c r="M173" s="11"/>
    </row>
    <row r="174" spans="1:25" ht="99.95" customHeight="1" x14ac:dyDescent="0.25">
      <c r="D174" s="34"/>
      <c r="E174" s="34"/>
      <c r="F174" s="34"/>
      <c r="G174" s="48"/>
      <c r="H174" s="49"/>
      <c r="I174" s="10"/>
      <c r="J174" s="19"/>
      <c r="K174" s="10"/>
      <c r="L174" s="36"/>
      <c r="M174" s="11"/>
    </row>
    <row r="175" spans="1:25" ht="99.95" customHeight="1" x14ac:dyDescent="0.25">
      <c r="D175" s="34"/>
      <c r="E175" s="34"/>
      <c r="F175" s="34"/>
      <c r="G175" s="48"/>
      <c r="H175" s="49"/>
      <c r="I175" s="10"/>
      <c r="J175" s="19"/>
      <c r="K175" s="10"/>
      <c r="L175" s="36"/>
      <c r="M175" s="11"/>
    </row>
    <row r="176" spans="1:25" ht="99.95" customHeight="1" x14ac:dyDescent="0.25">
      <c r="D176" s="34"/>
      <c r="E176" s="34"/>
      <c r="F176" s="34"/>
      <c r="G176" s="48"/>
      <c r="H176" s="49"/>
      <c r="I176" s="10"/>
      <c r="J176" s="19"/>
      <c r="K176" s="10"/>
      <c r="L176" s="36"/>
      <c r="M176" s="11"/>
    </row>
    <row r="177" spans="4:13" ht="99.95" customHeight="1" x14ac:dyDescent="0.25">
      <c r="D177" s="34"/>
      <c r="E177" s="34"/>
      <c r="F177" s="34"/>
      <c r="G177" s="48"/>
      <c r="H177" s="34"/>
      <c r="I177" s="46"/>
      <c r="J177" s="43"/>
      <c r="K177" s="47"/>
      <c r="L177" s="34"/>
      <c r="M177" s="11"/>
    </row>
    <row r="178" spans="4:13" ht="99.95" customHeight="1" x14ac:dyDescent="0.25">
      <c r="D178" s="34"/>
      <c r="E178" s="34"/>
      <c r="F178" s="34"/>
      <c r="G178" s="48"/>
      <c r="H178" s="34"/>
      <c r="I178" s="49"/>
      <c r="J178" s="35"/>
      <c r="K178" s="36"/>
      <c r="L178" s="34"/>
      <c r="M178" s="11"/>
    </row>
    <row r="179" spans="4:13" ht="99.95" customHeight="1" x14ac:dyDescent="0.25">
      <c r="D179" s="34"/>
      <c r="E179" s="34"/>
      <c r="F179" s="34"/>
      <c r="G179" s="48"/>
      <c r="H179" s="34"/>
      <c r="I179" s="49"/>
      <c r="J179" s="35"/>
      <c r="K179" s="36"/>
      <c r="L179" s="34"/>
      <c r="M179" s="11"/>
    </row>
    <row r="180" spans="4:13" ht="99.95" customHeight="1" x14ac:dyDescent="0.25">
      <c r="D180" s="34"/>
      <c r="E180" s="34"/>
      <c r="F180" s="34"/>
      <c r="G180" s="48"/>
      <c r="H180" s="34"/>
      <c r="I180" s="49"/>
      <c r="J180" s="35"/>
      <c r="K180" s="36"/>
      <c r="L180" s="34"/>
    </row>
  </sheetData>
  <mergeCells count="27">
    <mergeCell ref="I87:L92"/>
    <mergeCell ref="D15:D17"/>
    <mergeCell ref="D75:D76"/>
    <mergeCell ref="D64:D65"/>
    <mergeCell ref="A92:B92"/>
    <mergeCell ref="E87:F92"/>
    <mergeCell ref="G87:H87"/>
    <mergeCell ref="G90:H90"/>
    <mergeCell ref="G88:H89"/>
    <mergeCell ref="G91:H92"/>
    <mergeCell ref="A87:B87"/>
    <mergeCell ref="A88:B88"/>
    <mergeCell ref="A89:B89"/>
    <mergeCell ref="A90:B90"/>
    <mergeCell ref="A91:B91"/>
    <mergeCell ref="D3:D5"/>
    <mergeCell ref="G78:G79"/>
    <mergeCell ref="G75:G76"/>
    <mergeCell ref="D61:D62"/>
    <mergeCell ref="D66:D68"/>
    <mergeCell ref="D78:D79"/>
    <mergeCell ref="D45:D59"/>
    <mergeCell ref="G45:G59"/>
    <mergeCell ref="D19:D20"/>
    <mergeCell ref="D38:D39"/>
    <mergeCell ref="G38:G39"/>
    <mergeCell ref="D6:D1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2"/>
  <sheetViews>
    <sheetView topLeftCell="A8" zoomScale="90" zoomScaleNormal="90" workbookViewId="0">
      <selection activeCell="A3" sqref="A3"/>
    </sheetView>
  </sheetViews>
  <sheetFormatPr defaultRowHeight="15" x14ac:dyDescent="0.25"/>
  <cols>
    <col min="1" max="1" width="24.42578125" bestFit="1" customWidth="1"/>
    <col min="2" max="2" width="22.42578125" bestFit="1" customWidth="1"/>
    <col min="3" max="3" width="22.85546875" bestFit="1" customWidth="1"/>
    <col min="4" max="4" width="24.42578125" customWidth="1"/>
    <col min="5" max="5" width="24" bestFit="1" customWidth="1"/>
    <col min="6" max="6" width="12.140625" bestFit="1" customWidth="1"/>
    <col min="7" max="7" width="10.5703125" bestFit="1" customWidth="1"/>
    <col min="8" max="8" width="6.7109375" bestFit="1" customWidth="1"/>
    <col min="9" max="9" width="10" bestFit="1" customWidth="1"/>
  </cols>
  <sheetData>
    <row r="1" spans="1:5" x14ac:dyDescent="0.25">
      <c r="A1" s="5" t="s">
        <v>9</v>
      </c>
      <c r="B1" t="s">
        <v>251</v>
      </c>
      <c r="D1" s="5" t="s">
        <v>9</v>
      </c>
      <c r="E1" t="s">
        <v>251</v>
      </c>
    </row>
    <row r="2" spans="1:5" ht="30" customHeight="1" x14ac:dyDescent="0.25">
      <c r="A2" s="104" t="s">
        <v>252</v>
      </c>
      <c r="B2" s="104"/>
      <c r="D2" s="104" t="s">
        <v>253</v>
      </c>
      <c r="E2" s="104"/>
    </row>
    <row r="3" spans="1:5" x14ac:dyDescent="0.25">
      <c r="A3" s="5" t="s">
        <v>191</v>
      </c>
      <c r="B3" t="s">
        <v>189</v>
      </c>
      <c r="D3" s="5" t="s">
        <v>191</v>
      </c>
      <c r="E3" t="s">
        <v>192</v>
      </c>
    </row>
    <row r="4" spans="1:5" x14ac:dyDescent="0.25">
      <c r="A4" s="6" t="s">
        <v>40</v>
      </c>
      <c r="B4" s="4">
        <v>2</v>
      </c>
      <c r="D4" s="6" t="s">
        <v>40</v>
      </c>
      <c r="E4" s="4">
        <v>2</v>
      </c>
    </row>
    <row r="5" spans="1:5" x14ac:dyDescent="0.25">
      <c r="A5" s="6" t="s">
        <v>75</v>
      </c>
      <c r="B5" s="4">
        <v>12</v>
      </c>
      <c r="D5" s="6" t="s">
        <v>75</v>
      </c>
      <c r="E5" s="4">
        <v>11</v>
      </c>
    </row>
    <row r="6" spans="1:5" x14ac:dyDescent="0.25">
      <c r="A6" s="6" t="s">
        <v>17</v>
      </c>
      <c r="B6" s="4">
        <v>9</v>
      </c>
      <c r="D6" s="6" t="s">
        <v>17</v>
      </c>
      <c r="E6" s="4">
        <v>6</v>
      </c>
    </row>
    <row r="7" spans="1:5" x14ac:dyDescent="0.25">
      <c r="A7" s="6" t="s">
        <v>31</v>
      </c>
      <c r="B7" s="4">
        <v>9</v>
      </c>
      <c r="D7" s="6" t="s">
        <v>31</v>
      </c>
      <c r="E7" s="4">
        <v>3</v>
      </c>
    </row>
    <row r="8" spans="1:5" x14ac:dyDescent="0.25">
      <c r="A8" s="6" t="s">
        <v>250</v>
      </c>
      <c r="B8" s="4">
        <v>4</v>
      </c>
      <c r="D8" s="6" t="s">
        <v>250</v>
      </c>
      <c r="E8" s="4">
        <v>4</v>
      </c>
    </row>
    <row r="9" spans="1:5" x14ac:dyDescent="0.25">
      <c r="A9" s="6" t="s">
        <v>64</v>
      </c>
      <c r="B9" s="4">
        <v>2</v>
      </c>
      <c r="D9" s="6" t="s">
        <v>64</v>
      </c>
      <c r="E9" s="4">
        <v>2</v>
      </c>
    </row>
    <row r="10" spans="1:5" x14ac:dyDescent="0.25">
      <c r="A10" s="6" t="s">
        <v>295</v>
      </c>
      <c r="B10" s="4">
        <v>2</v>
      </c>
      <c r="D10" s="6" t="s">
        <v>295</v>
      </c>
      <c r="E10" s="4">
        <v>1</v>
      </c>
    </row>
    <row r="11" spans="1:5" x14ac:dyDescent="0.25">
      <c r="A11" s="6" t="s">
        <v>303</v>
      </c>
      <c r="B11" s="4">
        <v>1</v>
      </c>
      <c r="D11" s="6" t="s">
        <v>303</v>
      </c>
      <c r="E11" s="4">
        <v>1</v>
      </c>
    </row>
    <row r="12" spans="1:5" x14ac:dyDescent="0.25">
      <c r="A12" s="6" t="s">
        <v>190</v>
      </c>
      <c r="B12" s="4">
        <v>41</v>
      </c>
      <c r="D12" s="6" t="s">
        <v>190</v>
      </c>
      <c r="E12" s="4">
        <v>30</v>
      </c>
    </row>
  </sheetData>
  <mergeCells count="2">
    <mergeCell ref="A2:B2"/>
    <mergeCell ref="D2:E2"/>
  </mergeCells>
  <pageMargins left="0.511811024" right="0.511811024" top="0.78740157499999996" bottom="0.78740157499999996" header="0.31496062000000002" footer="0.31496062000000002"/>
  <pageSetup paperSize="9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3"/>
  <sheetViews>
    <sheetView topLeftCell="A11" workbookViewId="0">
      <selection activeCell="G9" sqref="G9"/>
    </sheetView>
  </sheetViews>
  <sheetFormatPr defaultRowHeight="15" x14ac:dyDescent="0.25"/>
  <cols>
    <col min="1" max="1" width="24.85546875" customWidth="1"/>
    <col min="2" max="2" width="22.42578125" bestFit="1" customWidth="1"/>
    <col min="7" max="7" width="24.85546875" customWidth="1"/>
    <col min="8" max="8" width="24" bestFit="1" customWidth="1"/>
  </cols>
  <sheetData>
    <row r="1" spans="1:8" x14ac:dyDescent="0.25">
      <c r="A1" s="5" t="s">
        <v>9</v>
      </c>
      <c r="B1" t="s">
        <v>251</v>
      </c>
      <c r="G1" s="5" t="s">
        <v>9</v>
      </c>
      <c r="H1" t="s">
        <v>251</v>
      </c>
    </row>
    <row r="2" spans="1:8" ht="33.75" customHeight="1" x14ac:dyDescent="0.25">
      <c r="A2" s="105" t="s">
        <v>254</v>
      </c>
      <c r="B2" s="105"/>
      <c r="G2" s="104" t="s">
        <v>255</v>
      </c>
      <c r="H2" s="104"/>
    </row>
    <row r="3" spans="1:8" x14ac:dyDescent="0.25">
      <c r="A3" s="5" t="s">
        <v>191</v>
      </c>
      <c r="B3" t="s">
        <v>189</v>
      </c>
      <c r="G3" s="5" t="s">
        <v>191</v>
      </c>
      <c r="H3" t="s">
        <v>192</v>
      </c>
    </row>
    <row r="4" spans="1:8" x14ac:dyDescent="0.25">
      <c r="A4" s="6" t="s">
        <v>152</v>
      </c>
      <c r="B4" s="4">
        <v>12</v>
      </c>
      <c r="G4" s="6" t="s">
        <v>152</v>
      </c>
      <c r="H4" s="4">
        <v>11</v>
      </c>
    </row>
    <row r="5" spans="1:8" x14ac:dyDescent="0.25">
      <c r="A5" s="6" t="s">
        <v>120</v>
      </c>
      <c r="B5" s="4">
        <v>7</v>
      </c>
      <c r="G5" s="6" t="s">
        <v>120</v>
      </c>
      <c r="H5" s="4">
        <v>6</v>
      </c>
    </row>
    <row r="6" spans="1:8" x14ac:dyDescent="0.25">
      <c r="A6" s="6" t="s">
        <v>15</v>
      </c>
      <c r="B6" s="4">
        <v>13</v>
      </c>
      <c r="G6" s="6" t="s">
        <v>15</v>
      </c>
      <c r="H6" s="4">
        <v>7</v>
      </c>
    </row>
    <row r="7" spans="1:8" x14ac:dyDescent="0.25">
      <c r="A7" s="6" t="s">
        <v>79</v>
      </c>
      <c r="B7" s="4">
        <v>1</v>
      </c>
      <c r="G7" s="6" t="s">
        <v>79</v>
      </c>
      <c r="H7" s="4">
        <v>1</v>
      </c>
    </row>
    <row r="8" spans="1:8" x14ac:dyDescent="0.25">
      <c r="A8" s="6" t="s">
        <v>223</v>
      </c>
      <c r="B8" s="4">
        <v>1</v>
      </c>
      <c r="G8" s="6" t="s">
        <v>223</v>
      </c>
      <c r="H8" s="4">
        <v>1</v>
      </c>
    </row>
    <row r="9" spans="1:8" x14ac:dyDescent="0.25">
      <c r="A9" s="6" t="s">
        <v>310</v>
      </c>
      <c r="B9" s="4">
        <v>3</v>
      </c>
      <c r="G9" s="6" t="s">
        <v>215</v>
      </c>
      <c r="H9" s="4">
        <v>1</v>
      </c>
    </row>
    <row r="10" spans="1:8" x14ac:dyDescent="0.25">
      <c r="A10" s="6" t="s">
        <v>215</v>
      </c>
      <c r="B10" s="4">
        <v>1</v>
      </c>
      <c r="G10" s="6" t="s">
        <v>63</v>
      </c>
      <c r="H10" s="4">
        <v>2</v>
      </c>
    </row>
    <row r="11" spans="1:8" x14ac:dyDescent="0.25">
      <c r="A11" s="6" t="s">
        <v>63</v>
      </c>
      <c r="B11" s="4">
        <v>2</v>
      </c>
      <c r="G11" s="6" t="s">
        <v>335</v>
      </c>
      <c r="H11" s="4">
        <v>1</v>
      </c>
    </row>
    <row r="12" spans="1:8" x14ac:dyDescent="0.25">
      <c r="A12" s="6" t="s">
        <v>335</v>
      </c>
      <c r="B12" s="4">
        <v>1</v>
      </c>
      <c r="G12" s="6" t="s">
        <v>190</v>
      </c>
      <c r="H12" s="4">
        <v>30</v>
      </c>
    </row>
    <row r="13" spans="1:8" x14ac:dyDescent="0.25">
      <c r="A13" s="6" t="s">
        <v>190</v>
      </c>
      <c r="B13" s="4">
        <v>41</v>
      </c>
    </row>
  </sheetData>
  <mergeCells count="2">
    <mergeCell ref="A2:B2"/>
    <mergeCell ref="G2:H2"/>
  </mergeCells>
  <pageMargins left="0.511811024" right="0.511811024" top="0.78740157499999996" bottom="0.78740157499999996" header="0.31496062000000002" footer="0.3149606200000000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77"/>
  <sheetViews>
    <sheetView topLeftCell="A30" zoomScaleNormal="100" workbookViewId="0">
      <selection activeCell="H3" sqref="H3"/>
    </sheetView>
  </sheetViews>
  <sheetFormatPr defaultRowHeight="15" x14ac:dyDescent="0.25"/>
  <cols>
    <col min="1" max="1" width="97.140625" style="8" customWidth="1"/>
    <col min="2" max="2" width="19.7109375" style="8" customWidth="1"/>
    <col min="3" max="5" width="9.140625" style="8"/>
    <col min="6" max="6" width="97.140625" style="8" customWidth="1"/>
    <col min="7" max="7" width="21.42578125" style="8" customWidth="1"/>
    <col min="8" max="16384" width="9.140625" style="8"/>
  </cols>
  <sheetData>
    <row r="1" spans="1:7" x14ac:dyDescent="0.25">
      <c r="A1"/>
      <c r="B1"/>
    </row>
    <row r="2" spans="1:7" ht="15.75" x14ac:dyDescent="0.25">
      <c r="A2" s="106" t="s">
        <v>256</v>
      </c>
      <c r="B2" s="106"/>
      <c r="F2" s="106" t="s">
        <v>257</v>
      </c>
      <c r="G2" s="106"/>
    </row>
    <row r="3" spans="1:7" ht="30" x14ac:dyDescent="0.25">
      <c r="A3" s="12" t="s">
        <v>191</v>
      </c>
      <c r="B3" s="15" t="s">
        <v>189</v>
      </c>
      <c r="F3" s="12" t="s">
        <v>191</v>
      </c>
      <c r="G3" s="15" t="s">
        <v>192</v>
      </c>
    </row>
    <row r="4" spans="1:7" x14ac:dyDescent="0.25">
      <c r="A4" s="13" t="s">
        <v>153</v>
      </c>
      <c r="B4" s="14">
        <v>1</v>
      </c>
      <c r="F4" s="13" t="s">
        <v>153</v>
      </c>
      <c r="G4" s="14">
        <v>1</v>
      </c>
    </row>
    <row r="5" spans="1:7" x14ac:dyDescent="0.25">
      <c r="A5" s="13" t="s">
        <v>158</v>
      </c>
      <c r="B5" s="14">
        <v>2</v>
      </c>
      <c r="F5" s="13" t="s">
        <v>158</v>
      </c>
      <c r="G5" s="14">
        <v>2</v>
      </c>
    </row>
    <row r="6" spans="1:7" x14ac:dyDescent="0.25">
      <c r="A6" s="13" t="s">
        <v>216</v>
      </c>
      <c r="B6" s="14">
        <v>3</v>
      </c>
      <c r="F6" s="13" t="s">
        <v>216</v>
      </c>
      <c r="G6" s="14">
        <v>1</v>
      </c>
    </row>
    <row r="7" spans="1:7" x14ac:dyDescent="0.25">
      <c r="A7" s="13" t="s">
        <v>261</v>
      </c>
      <c r="B7" s="14">
        <v>1</v>
      </c>
      <c r="F7" s="13" t="s">
        <v>261</v>
      </c>
      <c r="G7" s="14">
        <v>1</v>
      </c>
    </row>
    <row r="8" spans="1:7" x14ac:dyDescent="0.25">
      <c r="A8" s="13" t="s">
        <v>294</v>
      </c>
      <c r="B8" s="14">
        <v>2</v>
      </c>
      <c r="F8" s="13" t="s">
        <v>294</v>
      </c>
      <c r="G8" s="14">
        <v>1</v>
      </c>
    </row>
    <row r="9" spans="1:7" x14ac:dyDescent="0.25">
      <c r="A9" s="13" t="s">
        <v>293</v>
      </c>
      <c r="B9" s="14">
        <v>1</v>
      </c>
      <c r="F9" s="13" t="s">
        <v>293</v>
      </c>
      <c r="G9" s="14">
        <v>1</v>
      </c>
    </row>
    <row r="10" spans="1:7" x14ac:dyDescent="0.25">
      <c r="A10" s="13" t="s">
        <v>305</v>
      </c>
      <c r="B10" s="14">
        <v>1</v>
      </c>
      <c r="F10" s="13" t="s">
        <v>305</v>
      </c>
      <c r="G10" s="14">
        <v>1</v>
      </c>
    </row>
    <row r="11" spans="1:7" x14ac:dyDescent="0.25">
      <c r="A11" s="13" t="s">
        <v>306</v>
      </c>
      <c r="B11" s="14">
        <v>3</v>
      </c>
      <c r="F11" s="13" t="s">
        <v>306</v>
      </c>
      <c r="G11" s="14">
        <v>1</v>
      </c>
    </row>
    <row r="12" spans="1:7" x14ac:dyDescent="0.25">
      <c r="A12" s="13" t="s">
        <v>311</v>
      </c>
      <c r="B12" s="14">
        <v>3</v>
      </c>
      <c r="F12" s="13" t="s">
        <v>311</v>
      </c>
      <c r="G12" s="14"/>
    </row>
    <row r="13" spans="1:7" x14ac:dyDescent="0.25">
      <c r="A13" s="13" t="s">
        <v>315</v>
      </c>
      <c r="B13" s="14">
        <v>1</v>
      </c>
      <c r="F13" s="13" t="s">
        <v>315</v>
      </c>
      <c r="G13" s="14">
        <v>1</v>
      </c>
    </row>
    <row r="14" spans="1:7" x14ac:dyDescent="0.25">
      <c r="A14" s="13" t="s">
        <v>48</v>
      </c>
      <c r="B14" s="14">
        <v>1</v>
      </c>
      <c r="F14" s="13" t="s">
        <v>48</v>
      </c>
      <c r="G14" s="14">
        <v>1</v>
      </c>
    </row>
    <row r="15" spans="1:7" x14ac:dyDescent="0.25">
      <c r="A15" s="13" t="s">
        <v>344</v>
      </c>
      <c r="B15" s="14">
        <v>1</v>
      </c>
      <c r="F15" s="13" t="s">
        <v>344</v>
      </c>
      <c r="G15" s="14">
        <v>1</v>
      </c>
    </row>
    <row r="16" spans="1:7" x14ac:dyDescent="0.25">
      <c r="A16" s="13" t="s">
        <v>345</v>
      </c>
      <c r="B16" s="14">
        <v>1</v>
      </c>
      <c r="F16" s="13" t="s">
        <v>345</v>
      </c>
      <c r="G16" s="14">
        <v>1</v>
      </c>
    </row>
    <row r="17" spans="1:7" x14ac:dyDescent="0.25">
      <c r="A17" s="13" t="s">
        <v>346</v>
      </c>
      <c r="B17" s="14">
        <v>1</v>
      </c>
      <c r="F17" s="13" t="s">
        <v>346</v>
      </c>
      <c r="G17" s="14">
        <v>1</v>
      </c>
    </row>
    <row r="18" spans="1:7" x14ac:dyDescent="0.25">
      <c r="A18" s="13" t="s">
        <v>347</v>
      </c>
      <c r="B18" s="14">
        <v>1</v>
      </c>
      <c r="F18" s="13" t="s">
        <v>347</v>
      </c>
      <c r="G18" s="14">
        <v>1</v>
      </c>
    </row>
    <row r="19" spans="1:7" x14ac:dyDescent="0.25">
      <c r="A19" s="13" t="s">
        <v>353</v>
      </c>
      <c r="B19" s="14">
        <v>1</v>
      </c>
      <c r="F19" s="13" t="s">
        <v>353</v>
      </c>
      <c r="G19" s="14">
        <v>1</v>
      </c>
    </row>
    <row r="20" spans="1:7" x14ac:dyDescent="0.25">
      <c r="A20" s="13" t="s">
        <v>319</v>
      </c>
      <c r="B20" s="14">
        <v>2</v>
      </c>
      <c r="F20" s="13" t="s">
        <v>319</v>
      </c>
      <c r="G20" s="14">
        <v>1</v>
      </c>
    </row>
    <row r="21" spans="1:7" x14ac:dyDescent="0.25">
      <c r="A21" s="13" t="s">
        <v>320</v>
      </c>
      <c r="B21" s="14">
        <v>1</v>
      </c>
      <c r="F21" s="13" t="s">
        <v>320</v>
      </c>
      <c r="G21" s="14">
        <v>1</v>
      </c>
    </row>
    <row r="22" spans="1:7" x14ac:dyDescent="0.25">
      <c r="A22" s="13" t="s">
        <v>321</v>
      </c>
      <c r="B22" s="14">
        <v>1</v>
      </c>
      <c r="F22" s="13" t="s">
        <v>321</v>
      </c>
      <c r="G22" s="14">
        <v>1</v>
      </c>
    </row>
    <row r="23" spans="1:7" x14ac:dyDescent="0.25">
      <c r="A23" s="13" t="s">
        <v>322</v>
      </c>
      <c r="B23" s="14">
        <v>1</v>
      </c>
      <c r="F23" s="13" t="s">
        <v>322</v>
      </c>
      <c r="G23" s="14">
        <v>1</v>
      </c>
    </row>
    <row r="24" spans="1:7" x14ac:dyDescent="0.25">
      <c r="A24" s="13" t="s">
        <v>323</v>
      </c>
      <c r="B24" s="14">
        <v>2</v>
      </c>
      <c r="F24" s="13" t="s">
        <v>323</v>
      </c>
      <c r="G24" s="14">
        <v>1</v>
      </c>
    </row>
    <row r="25" spans="1:7" x14ac:dyDescent="0.25">
      <c r="A25" s="13" t="s">
        <v>324</v>
      </c>
      <c r="B25" s="14">
        <v>1</v>
      </c>
      <c r="F25" s="13" t="s">
        <v>324</v>
      </c>
      <c r="G25" s="14">
        <v>1</v>
      </c>
    </row>
    <row r="26" spans="1:7" x14ac:dyDescent="0.25">
      <c r="A26" s="13" t="s">
        <v>334</v>
      </c>
      <c r="B26" s="14">
        <v>1</v>
      </c>
      <c r="F26" s="13" t="s">
        <v>334</v>
      </c>
      <c r="G26" s="14">
        <v>1</v>
      </c>
    </row>
    <row r="27" spans="1:7" x14ac:dyDescent="0.25">
      <c r="A27" s="13" t="s">
        <v>333</v>
      </c>
      <c r="B27" s="14">
        <v>1</v>
      </c>
      <c r="F27" s="13" t="s">
        <v>333</v>
      </c>
      <c r="G27" s="14">
        <v>1</v>
      </c>
    </row>
    <row r="28" spans="1:7" x14ac:dyDescent="0.25">
      <c r="A28" s="13" t="s">
        <v>339</v>
      </c>
      <c r="B28" s="14">
        <v>1</v>
      </c>
      <c r="F28" s="13" t="s">
        <v>339</v>
      </c>
      <c r="G28" s="14">
        <v>1</v>
      </c>
    </row>
    <row r="29" spans="1:7" x14ac:dyDescent="0.25">
      <c r="A29" s="13" t="s">
        <v>343</v>
      </c>
      <c r="B29" s="14">
        <v>6</v>
      </c>
      <c r="F29" s="13" t="s">
        <v>343</v>
      </c>
      <c r="G29" s="14">
        <v>5</v>
      </c>
    </row>
    <row r="30" spans="1:7" x14ac:dyDescent="0.25">
      <c r="A30" s="13" t="s">
        <v>190</v>
      </c>
      <c r="B30" s="14">
        <v>41</v>
      </c>
      <c r="F30" s="13" t="s">
        <v>190</v>
      </c>
      <c r="G30" s="14">
        <v>30</v>
      </c>
    </row>
    <row r="31" spans="1:7" x14ac:dyDescent="0.25">
      <c r="A31"/>
      <c r="B31"/>
      <c r="F31"/>
      <c r="G31"/>
    </row>
    <row r="32" spans="1:7" x14ac:dyDescent="0.25">
      <c r="A32"/>
      <c r="B32"/>
      <c r="F32"/>
      <c r="G32"/>
    </row>
    <row r="33" spans="1:7" x14ac:dyDescent="0.25">
      <c r="A33"/>
      <c r="B33"/>
      <c r="F33"/>
      <c r="G33"/>
    </row>
    <row r="34" spans="1:7" x14ac:dyDescent="0.25">
      <c r="A34"/>
      <c r="B34"/>
      <c r="F34"/>
      <c r="G34"/>
    </row>
    <row r="35" spans="1:7" x14ac:dyDescent="0.25">
      <c r="A35"/>
      <c r="B35"/>
      <c r="F35"/>
      <c r="G35"/>
    </row>
    <row r="36" spans="1:7" x14ac:dyDescent="0.25">
      <c r="A36"/>
      <c r="B36"/>
      <c r="F36"/>
      <c r="G36"/>
    </row>
    <row r="37" spans="1:7" x14ac:dyDescent="0.25">
      <c r="A37"/>
      <c r="B37"/>
      <c r="F37"/>
      <c r="G37"/>
    </row>
    <row r="38" spans="1:7" x14ac:dyDescent="0.25">
      <c r="A38"/>
      <c r="B38"/>
      <c r="F38"/>
      <c r="G38"/>
    </row>
    <row r="39" spans="1:7" x14ac:dyDescent="0.25">
      <c r="A39"/>
      <c r="B39"/>
      <c r="F39"/>
      <c r="G39"/>
    </row>
    <row r="40" spans="1:7" x14ac:dyDescent="0.25">
      <c r="A40"/>
      <c r="B40"/>
      <c r="F40"/>
      <c r="G40"/>
    </row>
    <row r="41" spans="1:7" x14ac:dyDescent="0.25">
      <c r="A41"/>
      <c r="B41"/>
      <c r="F41"/>
      <c r="G41"/>
    </row>
    <row r="42" spans="1:7" x14ac:dyDescent="0.25">
      <c r="A42"/>
      <c r="B42"/>
      <c r="F42"/>
      <c r="G42"/>
    </row>
    <row r="43" spans="1:7" x14ac:dyDescent="0.25">
      <c r="A43"/>
      <c r="B43"/>
      <c r="F43"/>
      <c r="G43"/>
    </row>
    <row r="44" spans="1:7" x14ac:dyDescent="0.25">
      <c r="A44"/>
      <c r="B44"/>
      <c r="F44"/>
      <c r="G44"/>
    </row>
    <row r="45" spans="1:7" x14ac:dyDescent="0.25">
      <c r="A45"/>
      <c r="B45"/>
      <c r="F45"/>
      <c r="G45"/>
    </row>
    <row r="46" spans="1:7" x14ac:dyDescent="0.25">
      <c r="A46"/>
      <c r="B46"/>
      <c r="F46"/>
      <c r="G46"/>
    </row>
    <row r="47" spans="1:7" x14ac:dyDescent="0.25">
      <c r="A47"/>
      <c r="B47"/>
      <c r="F47"/>
      <c r="G47"/>
    </row>
    <row r="48" spans="1:7" x14ac:dyDescent="0.25">
      <c r="A48"/>
      <c r="B48"/>
      <c r="F48"/>
      <c r="G48"/>
    </row>
    <row r="49" spans="1:7" x14ac:dyDescent="0.25">
      <c r="A49"/>
      <c r="B49"/>
      <c r="F49"/>
      <c r="G49"/>
    </row>
    <row r="50" spans="1:7" x14ac:dyDescent="0.25">
      <c r="A50"/>
      <c r="B50"/>
      <c r="F50"/>
      <c r="G50"/>
    </row>
    <row r="51" spans="1:7" x14ac:dyDescent="0.25">
      <c r="A51"/>
      <c r="B51"/>
      <c r="F51"/>
      <c r="G51"/>
    </row>
    <row r="52" spans="1:7" x14ac:dyDescent="0.25">
      <c r="A52"/>
      <c r="B52"/>
      <c r="F52"/>
      <c r="G52"/>
    </row>
    <row r="53" spans="1:7" x14ac:dyDescent="0.25">
      <c r="A53"/>
      <c r="B53"/>
      <c r="F53"/>
      <c r="G53"/>
    </row>
    <row r="54" spans="1:7" x14ac:dyDescent="0.25">
      <c r="A54"/>
      <c r="B54"/>
      <c r="F54"/>
      <c r="G54"/>
    </row>
    <row r="55" spans="1:7" x14ac:dyDescent="0.25">
      <c r="A55"/>
      <c r="B55"/>
      <c r="F55"/>
      <c r="G55"/>
    </row>
    <row r="56" spans="1:7" x14ac:dyDescent="0.25">
      <c r="A56"/>
      <c r="B56"/>
      <c r="F56"/>
      <c r="G56"/>
    </row>
    <row r="57" spans="1:7" x14ac:dyDescent="0.25">
      <c r="A57"/>
      <c r="B57"/>
      <c r="F57"/>
      <c r="G57"/>
    </row>
    <row r="58" spans="1:7" x14ac:dyDescent="0.25">
      <c r="A58"/>
      <c r="B58"/>
      <c r="F58"/>
      <c r="G58"/>
    </row>
    <row r="59" spans="1:7" x14ac:dyDescent="0.25">
      <c r="A59"/>
      <c r="B59"/>
      <c r="F59"/>
      <c r="G59"/>
    </row>
    <row r="60" spans="1:7" x14ac:dyDescent="0.25">
      <c r="A60"/>
      <c r="B60"/>
      <c r="F60"/>
      <c r="G60"/>
    </row>
    <row r="61" spans="1:7" x14ac:dyDescent="0.25">
      <c r="A61"/>
      <c r="B61"/>
      <c r="F61"/>
      <c r="G61"/>
    </row>
    <row r="62" spans="1:7" x14ac:dyDescent="0.25">
      <c r="A62"/>
      <c r="B62"/>
    </row>
    <row r="63" spans="1:7" x14ac:dyDescent="0.25">
      <c r="A63"/>
      <c r="B63"/>
    </row>
    <row r="64" spans="1:7" x14ac:dyDescent="0.25">
      <c r="A64"/>
      <c r="B64"/>
    </row>
    <row r="65" spans="1:2" x14ac:dyDescent="0.25">
      <c r="A65"/>
      <c r="B65"/>
    </row>
    <row r="66" spans="1:2" x14ac:dyDescent="0.25">
      <c r="A66"/>
      <c r="B66"/>
    </row>
    <row r="67" spans="1:2" x14ac:dyDescent="0.25">
      <c r="A67"/>
      <c r="B67"/>
    </row>
    <row r="68" spans="1:2" x14ac:dyDescent="0.25">
      <c r="A68"/>
      <c r="B68"/>
    </row>
    <row r="69" spans="1:2" x14ac:dyDescent="0.25">
      <c r="A69"/>
      <c r="B69"/>
    </row>
    <row r="70" spans="1:2" x14ac:dyDescent="0.25">
      <c r="A70"/>
      <c r="B70"/>
    </row>
    <row r="71" spans="1:2" x14ac:dyDescent="0.25">
      <c r="A71"/>
      <c r="B71"/>
    </row>
    <row r="72" spans="1:2" x14ac:dyDescent="0.25">
      <c r="A72"/>
      <c r="B72"/>
    </row>
    <row r="73" spans="1:2" x14ac:dyDescent="0.25">
      <c r="A73"/>
      <c r="B73"/>
    </row>
    <row r="74" spans="1:2" x14ac:dyDescent="0.25">
      <c r="A74"/>
      <c r="B74"/>
    </row>
    <row r="75" spans="1:2" x14ac:dyDescent="0.25">
      <c r="A75"/>
      <c r="B75"/>
    </row>
    <row r="76" spans="1:2" x14ac:dyDescent="0.25">
      <c r="A76"/>
      <c r="B76"/>
    </row>
    <row r="77" spans="1:2" x14ac:dyDescent="0.25">
      <c r="A77"/>
      <c r="B77"/>
    </row>
  </sheetData>
  <mergeCells count="2">
    <mergeCell ref="A2:B2"/>
    <mergeCell ref="F2:G2"/>
  </mergeCells>
  <pageMargins left="0.511811024" right="0.511811024" top="0.78740157499999996" bottom="0.78740157499999996" header="0.31496062000000002" footer="0.3149606200000000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Planilha6</vt:lpstr>
      <vt:lpstr>Planilha8</vt:lpstr>
      <vt:lpstr>Secomp - Todos os pedidos</vt:lpstr>
      <vt:lpstr>Em andamento - Modalidade</vt:lpstr>
      <vt:lpstr>Em andamento - Localização</vt:lpstr>
      <vt:lpstr>Em andamento - Status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Amanda Cardoso Rodrigues</cp:lastModifiedBy>
  <dcterms:created xsi:type="dcterms:W3CDTF">2021-07-27T11:58:12Z</dcterms:created>
  <dcterms:modified xsi:type="dcterms:W3CDTF">2021-09-27T18:56:50Z</dcterms:modified>
</cp:coreProperties>
</file>